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_PFL\BWSB\BWSB-Persönlich\Simon\Begrünung\Begrünungsrechner\2021\"/>
    </mc:Choice>
  </mc:AlternateContent>
  <bookViews>
    <workbookView xWindow="7680" yWindow="0" windowWidth="19200" windowHeight="8130" tabRatio="708"/>
  </bookViews>
  <sheets>
    <sheet name="Anleitung" sheetId="20" r:id="rId1"/>
    <sheet name="Begr.-Rechner Konventionell" sheetId="2" r:id="rId2"/>
    <sheet name="Zusammenfassung konventionell" sheetId="15" r:id="rId3"/>
    <sheet name="Begr.-Rechner BIO" sheetId="3" r:id="rId4"/>
    <sheet name="Zusammenfassung BIO" sheetId="17" r:id="rId5"/>
    <sheet name="Begrünungstabellen 2021" sheetId="5" r:id="rId6"/>
    <sheet name="Anbauzeitpunkte" sheetId="6" r:id="rId7"/>
    <sheet name="Konventionell (2)" sheetId="10" state="hidden" r:id="rId8"/>
    <sheet name="BIO (2)" sheetId="18" state="hidden" r:id="rId9"/>
  </sheets>
  <definedNames>
    <definedName name="_xlnm.Print_Area" localSheetId="6">Anbauzeitpunkte!$A$1:$H$40</definedName>
    <definedName name="_xlnm.Print_Area" localSheetId="1">'Begr.-Rechner Konventionell'!$A$1:$H$61</definedName>
    <definedName name="_xlnm.Print_Area" localSheetId="7">'Konventionell (2)'!$A$1:$H$60</definedName>
    <definedName name="_xlnm.Print_Area" localSheetId="4">'Zusammenfassung BIO'!$A$1:$F$27</definedName>
    <definedName name="_xlnm.Print_Area" localSheetId="2">'Zusammenfassung konventionell'!$A$1:$F$27</definedName>
    <definedName name="Einzelkulturen" localSheetId="7">'Konventionell (2)'!$A$3:$H$60</definedName>
    <definedName name="Einzelkulturen">'Begr.-Rechner Konventionell'!$A$4:$H$61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7" l="1"/>
  <c r="A4" i="15"/>
  <c r="I2" i="18"/>
  <c r="H29" i="18" s="1"/>
  <c r="B40" i="18"/>
  <c r="B41" i="18"/>
  <c r="B42" i="18"/>
  <c r="B43" i="18"/>
  <c r="B44" i="18"/>
  <c r="B45" i="18"/>
  <c r="B46" i="18"/>
  <c r="F46" i="18" s="1"/>
  <c r="B47" i="18"/>
  <c r="B48" i="18"/>
  <c r="B49" i="18"/>
  <c r="B50" i="18"/>
  <c r="B51" i="18"/>
  <c r="B39" i="18"/>
  <c r="B4" i="18"/>
  <c r="B5" i="18"/>
  <c r="B6" i="18"/>
  <c r="B7" i="18"/>
  <c r="B8" i="18"/>
  <c r="B9" i="18"/>
  <c r="D9" i="18" s="1"/>
  <c r="B10" i="18"/>
  <c r="D10" i="18" s="1"/>
  <c r="B11" i="18"/>
  <c r="B12" i="18"/>
  <c r="B13" i="18"/>
  <c r="B14" i="18"/>
  <c r="B15" i="18"/>
  <c r="B16" i="18"/>
  <c r="F16" i="18" s="1"/>
  <c r="B17" i="18"/>
  <c r="B18" i="18"/>
  <c r="D18" i="18" s="1"/>
  <c r="B19" i="18"/>
  <c r="D19" i="18" s="1"/>
  <c r="B20" i="18"/>
  <c r="B21" i="18"/>
  <c r="B22" i="18"/>
  <c r="B23" i="18"/>
  <c r="F23" i="18" s="1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" i="18"/>
  <c r="C40" i="18"/>
  <c r="C41" i="18"/>
  <c r="D41" i="18" s="1"/>
  <c r="C42" i="18"/>
  <c r="C43" i="18"/>
  <c r="C44" i="18"/>
  <c r="C45" i="18"/>
  <c r="C46" i="18"/>
  <c r="C47" i="18"/>
  <c r="C48" i="18"/>
  <c r="C49" i="18"/>
  <c r="C50" i="18"/>
  <c r="G50" i="18" s="1"/>
  <c r="C51" i="18"/>
  <c r="G51" i="18" s="1"/>
  <c r="C39" i="18"/>
  <c r="C4" i="18"/>
  <c r="C5" i="18"/>
  <c r="C6" i="18"/>
  <c r="C7" i="18"/>
  <c r="C8" i="18"/>
  <c r="C9" i="18"/>
  <c r="C10" i="18"/>
  <c r="C11" i="18"/>
  <c r="C12" i="18"/>
  <c r="D12" i="18" s="1"/>
  <c r="C13" i="18"/>
  <c r="D13" i="18" s="1"/>
  <c r="C14" i="18"/>
  <c r="D14" i="18" s="1"/>
  <c r="C15" i="18"/>
  <c r="D15" i="18" s="1"/>
  <c r="C16" i="18"/>
  <c r="C17" i="18"/>
  <c r="C18" i="18"/>
  <c r="C19" i="18"/>
  <c r="C20" i="18"/>
  <c r="C21" i="18"/>
  <c r="C22" i="18"/>
  <c r="C23" i="18"/>
  <c r="G23" i="18" s="1"/>
  <c r="C24" i="18"/>
  <c r="C25" i="18"/>
  <c r="C26" i="18"/>
  <c r="C27" i="18"/>
  <c r="C28" i="18"/>
  <c r="C29" i="18"/>
  <c r="C30" i="18"/>
  <c r="D30" i="18" s="1"/>
  <c r="C31" i="18"/>
  <c r="C32" i="18"/>
  <c r="C33" i="18"/>
  <c r="D33" i="18" s="1"/>
  <c r="C34" i="18"/>
  <c r="D34" i="18" s="1"/>
  <c r="C35" i="18"/>
  <c r="C36" i="18"/>
  <c r="C37" i="18"/>
  <c r="C38" i="18"/>
  <c r="C3" i="18"/>
  <c r="E40" i="18"/>
  <c r="E41" i="18"/>
  <c r="E42" i="18"/>
  <c r="E43" i="18"/>
  <c r="E44" i="18"/>
  <c r="E45" i="18"/>
  <c r="G45" i="18" s="1"/>
  <c r="E46" i="18"/>
  <c r="E47" i="18"/>
  <c r="E48" i="18"/>
  <c r="E49" i="18"/>
  <c r="E50" i="18"/>
  <c r="E51" i="18"/>
  <c r="E39" i="18"/>
  <c r="F39" i="18" s="1"/>
  <c r="E4" i="18"/>
  <c r="E5" i="18"/>
  <c r="E6" i="18"/>
  <c r="F6" i="18" s="1"/>
  <c r="E7" i="18"/>
  <c r="F7" i="18" s="1"/>
  <c r="E8" i="18"/>
  <c r="E9" i="18"/>
  <c r="F9" i="18" s="1"/>
  <c r="E10" i="18"/>
  <c r="E11" i="18"/>
  <c r="E12" i="18"/>
  <c r="E13" i="18"/>
  <c r="E14" i="18"/>
  <c r="E15" i="18"/>
  <c r="E16" i="18"/>
  <c r="E17" i="18"/>
  <c r="G17" i="18" s="1"/>
  <c r="E18" i="18"/>
  <c r="E19" i="18"/>
  <c r="E20" i="18"/>
  <c r="E21" i="18"/>
  <c r="E22" i="18"/>
  <c r="F22" i="18" s="1"/>
  <c r="E23" i="18"/>
  <c r="E24" i="18"/>
  <c r="E25" i="18"/>
  <c r="E26" i="18"/>
  <c r="H26" i="18" s="1"/>
  <c r="E27" i="18"/>
  <c r="H27" i="18" s="1"/>
  <c r="E28" i="18"/>
  <c r="H28" i="18" s="1"/>
  <c r="E29" i="18"/>
  <c r="E30" i="18"/>
  <c r="E31" i="18"/>
  <c r="E32" i="18"/>
  <c r="E33" i="18"/>
  <c r="F33" i="18" s="1"/>
  <c r="E34" i="18"/>
  <c r="H34" i="18" s="1"/>
  <c r="E35" i="18"/>
  <c r="H35" i="18" s="1"/>
  <c r="E36" i="18"/>
  <c r="E37" i="18"/>
  <c r="G37" i="18" s="1"/>
  <c r="E38" i="18"/>
  <c r="F38" i="18" s="1"/>
  <c r="E3" i="18"/>
  <c r="F51" i="18"/>
  <c r="D51" i="18"/>
  <c r="F50" i="18"/>
  <c r="D49" i="18"/>
  <c r="D48" i="18"/>
  <c r="D47" i="18"/>
  <c r="G46" i="18"/>
  <c r="D45" i="18"/>
  <c r="G44" i="18"/>
  <c r="F44" i="18"/>
  <c r="D44" i="18"/>
  <c r="D43" i="18"/>
  <c r="H42" i="18"/>
  <c r="G42" i="18"/>
  <c r="F42" i="18"/>
  <c r="D42" i="18"/>
  <c r="H41" i="18"/>
  <c r="G41" i="18"/>
  <c r="F41" i="18"/>
  <c r="G40" i="18"/>
  <c r="F40" i="18"/>
  <c r="D40" i="18"/>
  <c r="H39" i="18"/>
  <c r="G39" i="18"/>
  <c r="D39" i="18"/>
  <c r="G38" i="18"/>
  <c r="D38" i="18"/>
  <c r="D37" i="18"/>
  <c r="D36" i="18"/>
  <c r="F30" i="18"/>
  <c r="F29" i="18"/>
  <c r="G22" i="18"/>
  <c r="D22" i="18"/>
  <c r="D21" i="18"/>
  <c r="D20" i="18"/>
  <c r="D17" i="18"/>
  <c r="H16" i="18"/>
  <c r="G16" i="18"/>
  <c r="D11" i="18"/>
  <c r="D8" i="18"/>
  <c r="D7" i="18"/>
  <c r="D6" i="18"/>
  <c r="G5" i="18"/>
  <c r="F5" i="18"/>
  <c r="D5" i="18"/>
  <c r="G4" i="18"/>
  <c r="F4" i="18"/>
  <c r="D4" i="18"/>
  <c r="H3" i="18"/>
  <c r="G3" i="18"/>
  <c r="F3" i="18"/>
  <c r="D3" i="18"/>
  <c r="E3" i="17"/>
  <c r="E3" i="15"/>
  <c r="E62" i="10"/>
  <c r="E63" i="10"/>
  <c r="E64" i="10"/>
  <c r="E65" i="10"/>
  <c r="E66" i="10"/>
  <c r="E67" i="10"/>
  <c r="E68" i="10"/>
  <c r="E69" i="10"/>
  <c r="E70" i="10"/>
  <c r="E71" i="10"/>
  <c r="E72" i="10"/>
  <c r="F72" i="10" s="1"/>
  <c r="E73" i="10"/>
  <c r="H73" i="10" s="1"/>
  <c r="E74" i="10"/>
  <c r="H74" i="10" s="1"/>
  <c r="E75" i="10"/>
  <c r="G75" i="10" s="1"/>
  <c r="E76" i="10"/>
  <c r="G76" i="10" s="1"/>
  <c r="E77" i="10"/>
  <c r="E78" i="10"/>
  <c r="G78" i="10" s="1"/>
  <c r="E79" i="10"/>
  <c r="E80" i="10"/>
  <c r="E81" i="10"/>
  <c r="E82" i="10"/>
  <c r="E83" i="10"/>
  <c r="G83" i="10" s="1"/>
  <c r="E84" i="10"/>
  <c r="G84" i="10" s="1"/>
  <c r="E85" i="10"/>
  <c r="G85" i="10" s="1"/>
  <c r="E86" i="10"/>
  <c r="E87" i="10"/>
  <c r="E88" i="10"/>
  <c r="G88" i="10" s="1"/>
  <c r="E89" i="10"/>
  <c r="F89" i="10" s="1"/>
  <c r="E90" i="10"/>
  <c r="G90" i="10" s="1"/>
  <c r="E91" i="10"/>
  <c r="G91" i="10" s="1"/>
  <c r="E92" i="10"/>
  <c r="G92" i="10" s="1"/>
  <c r="E93" i="10"/>
  <c r="F93" i="10" s="1"/>
  <c r="E94" i="10"/>
  <c r="E95" i="10"/>
  <c r="E96" i="10"/>
  <c r="E97" i="10"/>
  <c r="E98" i="10"/>
  <c r="E99" i="10"/>
  <c r="E100" i="10"/>
  <c r="E101" i="10"/>
  <c r="E102" i="10"/>
  <c r="E103" i="10"/>
  <c r="F103" i="10" s="1"/>
  <c r="E104" i="10"/>
  <c r="E105" i="10"/>
  <c r="G105" i="10" s="1"/>
  <c r="E106" i="10"/>
  <c r="G106" i="10" s="1"/>
  <c r="E61" i="10"/>
  <c r="E4" i="10"/>
  <c r="E5" i="10"/>
  <c r="E6" i="10"/>
  <c r="H6" i="10" s="1"/>
  <c r="E7" i="10"/>
  <c r="E8" i="10"/>
  <c r="E9" i="10"/>
  <c r="G9" i="10" s="1"/>
  <c r="E10" i="10"/>
  <c r="E11" i="10"/>
  <c r="E12" i="10"/>
  <c r="F12" i="10" s="1"/>
  <c r="E13" i="10"/>
  <c r="G13" i="10" s="1"/>
  <c r="E14" i="10"/>
  <c r="E15" i="10"/>
  <c r="M15" i="10" s="1"/>
  <c r="E16" i="10"/>
  <c r="F16" i="10" s="1"/>
  <c r="E17" i="10"/>
  <c r="E18" i="10"/>
  <c r="E19" i="10"/>
  <c r="M19" i="10" s="1"/>
  <c r="E20" i="10"/>
  <c r="M20" i="10" s="1"/>
  <c r="E21" i="10"/>
  <c r="F21" i="10" s="1"/>
  <c r="E22" i="10"/>
  <c r="M22" i="10" s="1"/>
  <c r="E23" i="10"/>
  <c r="H23" i="10" s="1"/>
  <c r="E24" i="10"/>
  <c r="H24" i="10" s="1"/>
  <c r="E25" i="10"/>
  <c r="G25" i="10" s="1"/>
  <c r="E26" i="10"/>
  <c r="M26" i="10" s="1"/>
  <c r="E27" i="10"/>
  <c r="M27" i="10" s="1"/>
  <c r="E28" i="10"/>
  <c r="H28" i="10" s="1"/>
  <c r="E29" i="10"/>
  <c r="E30" i="10"/>
  <c r="H30" i="10" s="1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M46" i="10" s="1"/>
  <c r="E47" i="10"/>
  <c r="E48" i="10"/>
  <c r="M48" i="10" s="1"/>
  <c r="E49" i="10"/>
  <c r="M49" i="10" s="1"/>
  <c r="E50" i="10"/>
  <c r="M50" i="10" s="1"/>
  <c r="E51" i="10"/>
  <c r="M51" i="10" s="1"/>
  <c r="E52" i="10"/>
  <c r="H52" i="10" s="1"/>
  <c r="E53" i="10"/>
  <c r="M53" i="10" s="1"/>
  <c r="E54" i="10"/>
  <c r="G54" i="10" s="1"/>
  <c r="E55" i="10"/>
  <c r="G55" i="10" s="1"/>
  <c r="E56" i="10"/>
  <c r="M56" i="10" s="1"/>
  <c r="E57" i="10"/>
  <c r="M57" i="10" s="1"/>
  <c r="E58" i="10"/>
  <c r="M58" i="10" s="1"/>
  <c r="E59" i="10"/>
  <c r="F59" i="10" s="1"/>
  <c r="E60" i="10"/>
  <c r="M60" i="10" s="1"/>
  <c r="E3" i="10"/>
  <c r="H3" i="10" s="1"/>
  <c r="M7" i="10"/>
  <c r="M8" i="10"/>
  <c r="M10" i="10"/>
  <c r="M11" i="10"/>
  <c r="M12" i="10"/>
  <c r="M13" i="10"/>
  <c r="M14" i="10"/>
  <c r="M17" i="10"/>
  <c r="M29" i="10"/>
  <c r="M40" i="10"/>
  <c r="M41" i="10"/>
  <c r="M42" i="10"/>
  <c r="M43" i="10"/>
  <c r="M44" i="10"/>
  <c r="M45" i="10"/>
  <c r="M47" i="10"/>
  <c r="M4" i="10"/>
  <c r="I2" i="10"/>
  <c r="H45" i="10" s="1"/>
  <c r="C54" i="10"/>
  <c r="C55" i="10"/>
  <c r="C56" i="10"/>
  <c r="C57" i="10"/>
  <c r="C58" i="10"/>
  <c r="C59" i="10"/>
  <c r="C60" i="10"/>
  <c r="C4" i="10"/>
  <c r="C5" i="10"/>
  <c r="C6" i="10"/>
  <c r="D6" i="10" s="1"/>
  <c r="C7" i="10"/>
  <c r="D7" i="10" s="1"/>
  <c r="C8" i="10"/>
  <c r="D8" i="10" s="1"/>
  <c r="C9" i="10"/>
  <c r="C10" i="10"/>
  <c r="D10" i="10" s="1"/>
  <c r="C11" i="10"/>
  <c r="C12" i="10"/>
  <c r="D12" i="10" s="1"/>
  <c r="C13" i="10"/>
  <c r="C14" i="10"/>
  <c r="C15" i="10"/>
  <c r="C16" i="10"/>
  <c r="C17" i="10"/>
  <c r="C18" i="10"/>
  <c r="D18" i="10" s="1"/>
  <c r="C19" i="10"/>
  <c r="D19" i="10" s="1"/>
  <c r="C20" i="10"/>
  <c r="D20" i="10" s="1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D38" i="10" s="1"/>
  <c r="C39" i="10"/>
  <c r="D39" i="10" s="1"/>
  <c r="C40" i="10"/>
  <c r="G40" i="10" s="1"/>
  <c r="C41" i="10"/>
  <c r="D41" i="10" s="1"/>
  <c r="C42" i="10"/>
  <c r="C43" i="10"/>
  <c r="C44" i="10"/>
  <c r="C45" i="10"/>
  <c r="C46" i="10"/>
  <c r="D46" i="10" s="1"/>
  <c r="C47" i="10"/>
  <c r="C48" i="10"/>
  <c r="C49" i="10"/>
  <c r="C50" i="10"/>
  <c r="C51" i="10"/>
  <c r="C52" i="10"/>
  <c r="D52" i="10" s="1"/>
  <c r="C53" i="10"/>
  <c r="D53" i="10" s="1"/>
  <c r="C3" i="10"/>
  <c r="F4" i="10"/>
  <c r="M31" i="10"/>
  <c r="G32" i="10"/>
  <c r="G33" i="10"/>
  <c r="M34" i="10"/>
  <c r="M35" i="10"/>
  <c r="F36" i="10"/>
  <c r="F39" i="10"/>
  <c r="H46" i="10"/>
  <c r="B54" i="10"/>
  <c r="D54" i="10" s="1"/>
  <c r="B55" i="10"/>
  <c r="D55" i="10" s="1"/>
  <c r="B56" i="10"/>
  <c r="D56" i="10" s="1"/>
  <c r="B57" i="10"/>
  <c r="B58" i="10"/>
  <c r="B59" i="10"/>
  <c r="D59" i="10" s="1"/>
  <c r="B60" i="10"/>
  <c r="B4" i="10"/>
  <c r="B5" i="10"/>
  <c r="D5" i="10" s="1"/>
  <c r="B6" i="10"/>
  <c r="B7" i="10"/>
  <c r="F7" i="10" s="1"/>
  <c r="B8" i="10"/>
  <c r="F8" i="10" s="1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D29" i="10" s="1"/>
  <c r="B30" i="10"/>
  <c r="D30" i="10" s="1"/>
  <c r="B31" i="10"/>
  <c r="D31" i="10" s="1"/>
  <c r="B32" i="10"/>
  <c r="B33" i="10"/>
  <c r="B34" i="10"/>
  <c r="D34" i="10" s="1"/>
  <c r="B35" i="10"/>
  <c r="D35" i="10" s="1"/>
  <c r="B36" i="10"/>
  <c r="D36" i="10" s="1"/>
  <c r="B37" i="10"/>
  <c r="F37" i="10" s="1"/>
  <c r="B38" i="10"/>
  <c r="B39" i="10"/>
  <c r="B40" i="10"/>
  <c r="F40" i="10" s="1"/>
  <c r="B41" i="10"/>
  <c r="F41" i="10" s="1"/>
  <c r="B42" i="10"/>
  <c r="F42" i="10" s="1"/>
  <c r="B43" i="10"/>
  <c r="B44" i="10"/>
  <c r="B45" i="10"/>
  <c r="B46" i="10"/>
  <c r="B47" i="10"/>
  <c r="B48" i="10"/>
  <c r="B49" i="10"/>
  <c r="B50" i="10"/>
  <c r="B51" i="10"/>
  <c r="B52" i="10"/>
  <c r="B53" i="10"/>
  <c r="B3" i="10"/>
  <c r="G4" i="10"/>
  <c r="G5" i="10"/>
  <c r="G7" i="10"/>
  <c r="G10" i="10"/>
  <c r="G11" i="10"/>
  <c r="G37" i="10"/>
  <c r="D106" i="10"/>
  <c r="D105" i="10"/>
  <c r="H104" i="10"/>
  <c r="G104" i="10"/>
  <c r="F104" i="10"/>
  <c r="D104" i="10"/>
  <c r="G103" i="10"/>
  <c r="D103" i="10"/>
  <c r="G102" i="10"/>
  <c r="F102" i="10"/>
  <c r="D102" i="10"/>
  <c r="G101" i="10"/>
  <c r="F101" i="10"/>
  <c r="D101" i="10"/>
  <c r="G100" i="10"/>
  <c r="F100" i="10"/>
  <c r="D100" i="10"/>
  <c r="G99" i="10"/>
  <c r="F99" i="10"/>
  <c r="D99" i="10"/>
  <c r="G98" i="10"/>
  <c r="F98" i="10"/>
  <c r="D98" i="10"/>
  <c r="G97" i="10"/>
  <c r="F97" i="10"/>
  <c r="D97" i="10"/>
  <c r="G96" i="10"/>
  <c r="F96" i="10"/>
  <c r="D96" i="10"/>
  <c r="G95" i="10"/>
  <c r="F95" i="10"/>
  <c r="D95" i="10"/>
  <c r="G94" i="10"/>
  <c r="F94" i="10"/>
  <c r="D94" i="10"/>
  <c r="D93" i="10"/>
  <c r="D92" i="10"/>
  <c r="D91" i="10"/>
  <c r="D90" i="10"/>
  <c r="D89" i="10"/>
  <c r="D88" i="10"/>
  <c r="G87" i="10"/>
  <c r="F87" i="10"/>
  <c r="D87" i="10"/>
  <c r="G86" i="10"/>
  <c r="F86" i="10"/>
  <c r="D86" i="10"/>
  <c r="D85" i="10"/>
  <c r="D84" i="10"/>
  <c r="D83" i="10"/>
  <c r="D82" i="10"/>
  <c r="D81" i="10"/>
  <c r="G80" i="10"/>
  <c r="F80" i="10"/>
  <c r="D80" i="10"/>
  <c r="G79" i="10"/>
  <c r="F79" i="10"/>
  <c r="D79" i="10"/>
  <c r="D78" i="10"/>
  <c r="G77" i="10"/>
  <c r="F77" i="10"/>
  <c r="D77" i="10"/>
  <c r="D76" i="10"/>
  <c r="D75" i="10"/>
  <c r="D74" i="10"/>
  <c r="G73" i="10"/>
  <c r="F73" i="10"/>
  <c r="D73" i="10"/>
  <c r="D72" i="10"/>
  <c r="G71" i="10"/>
  <c r="F71" i="10"/>
  <c r="D71" i="10"/>
  <c r="G70" i="10"/>
  <c r="F70" i="10"/>
  <c r="D70" i="10"/>
  <c r="G69" i="10"/>
  <c r="F69" i="10"/>
  <c r="D69" i="10"/>
  <c r="G68" i="10"/>
  <c r="F68" i="10"/>
  <c r="D68" i="10"/>
  <c r="G67" i="10"/>
  <c r="F67" i="10"/>
  <c r="D67" i="10"/>
  <c r="G66" i="10"/>
  <c r="F66" i="10"/>
  <c r="D66" i="10"/>
  <c r="G65" i="10"/>
  <c r="F65" i="10"/>
  <c r="D65" i="10"/>
  <c r="G64" i="10"/>
  <c r="F64" i="10"/>
  <c r="D64" i="10"/>
  <c r="G63" i="10"/>
  <c r="F63" i="10"/>
  <c r="D63" i="10"/>
  <c r="H62" i="10"/>
  <c r="G62" i="10"/>
  <c r="F62" i="10"/>
  <c r="D62" i="10"/>
  <c r="G61" i="10"/>
  <c r="F61" i="10"/>
  <c r="D61" i="10"/>
  <c r="D58" i="10"/>
  <c r="D51" i="10"/>
  <c r="D50" i="10"/>
  <c r="D49" i="10"/>
  <c r="H48" i="10"/>
  <c r="F48" i="10"/>
  <c r="D48" i="10"/>
  <c r="D47" i="10"/>
  <c r="D43" i="10"/>
  <c r="D33" i="10"/>
  <c r="D17" i="10"/>
  <c r="D16" i="10"/>
  <c r="F11" i="10"/>
  <c r="D11" i="10"/>
  <c r="F10" i="10"/>
  <c r="D9" i="10"/>
  <c r="H7" i="10" l="1"/>
  <c r="H95" i="10"/>
  <c r="H63" i="10"/>
  <c r="I1" i="10"/>
  <c r="H8" i="10"/>
  <c r="H96" i="10"/>
  <c r="H79" i="10"/>
  <c r="H80" i="10"/>
  <c r="H81" i="10"/>
  <c r="H72" i="10"/>
  <c r="G72" i="10"/>
  <c r="F78" i="10"/>
  <c r="H78" i="10"/>
  <c r="F105" i="10"/>
  <c r="H105" i="10"/>
  <c r="H98" i="10"/>
  <c r="H97" i="10"/>
  <c r="H53" i="10"/>
  <c r="H70" i="10"/>
  <c r="H17" i="10"/>
  <c r="H71" i="10"/>
  <c r="H38" i="10"/>
  <c r="H37" i="10"/>
  <c r="H41" i="10"/>
  <c r="H86" i="10"/>
  <c r="M30" i="10"/>
  <c r="M9" i="10"/>
  <c r="F9" i="10"/>
  <c r="C8" i="15" s="1" a="1"/>
  <c r="C8" i="15" s="1"/>
  <c r="M6" i="10"/>
  <c r="F6" i="10"/>
  <c r="G6" i="10"/>
  <c r="M3" i="10"/>
  <c r="G3" i="10"/>
  <c r="F3" i="10"/>
  <c r="F106" i="10"/>
  <c r="H106" i="10"/>
  <c r="H64" i="10"/>
  <c r="H65" i="10"/>
  <c r="H102" i="10"/>
  <c r="H29" i="10"/>
  <c r="H47" i="10"/>
  <c r="H87" i="10"/>
  <c r="H5" i="10"/>
  <c r="H103" i="10"/>
  <c r="H66" i="10"/>
  <c r="H31" i="10"/>
  <c r="H94" i="10"/>
  <c r="H82" i="10"/>
  <c r="A12" i="17" a="1"/>
  <c r="A12" i="17" s="1"/>
  <c r="F12" i="17" s="1"/>
  <c r="A10" i="17" a="1"/>
  <c r="A10" i="17" s="1"/>
  <c r="F10" i="17" s="1"/>
  <c r="D16" i="17" a="1"/>
  <c r="D16" i="17" s="1"/>
  <c r="A9" i="17" a="1"/>
  <c r="A9" i="17" s="1"/>
  <c r="A8" i="17" a="1"/>
  <c r="A8" i="17" s="1"/>
  <c r="C20" i="17" a="1"/>
  <c r="C20" i="17" s="1"/>
  <c r="C19" i="17" a="1"/>
  <c r="C19" i="17" s="1"/>
  <c r="C18" i="17" a="1"/>
  <c r="C18" i="17" s="1"/>
  <c r="C17" i="17" a="1"/>
  <c r="C17" i="17" s="1"/>
  <c r="C16" i="17" a="1"/>
  <c r="C16" i="17" s="1"/>
  <c r="E27" i="17" a="1"/>
  <c r="E27" i="17" s="1"/>
  <c r="A11" i="17" a="1"/>
  <c r="A11" i="17" s="1"/>
  <c r="F11" i="17" s="1"/>
  <c r="E26" i="17" a="1"/>
  <c r="E26" i="17" s="1"/>
  <c r="E25" i="17" a="1"/>
  <c r="E25" i="17" s="1"/>
  <c r="E24" i="17" a="1"/>
  <c r="E24" i="17" s="1"/>
  <c r="E23" i="17" a="1"/>
  <c r="E23" i="17" s="1"/>
  <c r="H50" i="18"/>
  <c r="H49" i="18"/>
  <c r="H48" i="18"/>
  <c r="H4" i="18"/>
  <c r="H40" i="18"/>
  <c r="H30" i="18"/>
  <c r="H47" i="18"/>
  <c r="H46" i="18"/>
  <c r="H23" i="18"/>
  <c r="H13" i="18"/>
  <c r="H19" i="18"/>
  <c r="H44" i="18"/>
  <c r="H10" i="18"/>
  <c r="H45" i="18"/>
  <c r="H51" i="18"/>
  <c r="H8" i="18"/>
  <c r="H14" i="18"/>
  <c r="I1" i="18"/>
  <c r="H20" i="18"/>
  <c r="H38" i="18"/>
  <c r="H5" i="18"/>
  <c r="H18" i="18"/>
  <c r="H21" i="18"/>
  <c r="H15" i="18"/>
  <c r="H22" i="18"/>
  <c r="H12" i="18"/>
  <c r="H11" i="18"/>
  <c r="H36" i="18"/>
  <c r="B25" i="15" a="1"/>
  <c r="B25" i="15" s="1"/>
  <c r="C19" i="15" a="1"/>
  <c r="C19" i="15" s="1"/>
  <c r="C16" i="15" a="1"/>
  <c r="C16" i="15" s="1"/>
  <c r="C15" i="15" a="1"/>
  <c r="C15" i="15" s="1"/>
  <c r="C11" i="15" a="1"/>
  <c r="C11" i="15" s="1"/>
  <c r="C10" i="15" a="1"/>
  <c r="C10" i="15" s="1"/>
  <c r="B26" i="15" a="1"/>
  <c r="B26" i="15" s="1"/>
  <c r="C9" i="15" a="1"/>
  <c r="C9" i="15" s="1"/>
  <c r="B27" i="15" a="1"/>
  <c r="B27" i="15" s="1"/>
  <c r="D26" i="15" a="1"/>
  <c r="D26" i="15" s="1"/>
  <c r="D25" i="15" a="1"/>
  <c r="D25" i="15" s="1"/>
  <c r="D23" i="15" a="1"/>
  <c r="D23" i="15" s="1"/>
  <c r="D16" i="15" a="1"/>
  <c r="D16" i="15" s="1"/>
  <c r="C20" i="15" a="1"/>
  <c r="C20" i="15" s="1"/>
  <c r="A7" i="15" a="1"/>
  <c r="A7" i="15" s="1"/>
  <c r="D27" i="15" a="1"/>
  <c r="D27" i="15" s="1"/>
  <c r="B24" i="15" a="1"/>
  <c r="B24" i="15" s="1"/>
  <c r="A25" i="15" a="1"/>
  <c r="A25" i="15" s="1"/>
  <c r="F25" i="15" s="1"/>
  <c r="E25" i="15" a="1"/>
  <c r="E25" i="15" s="1"/>
  <c r="E26" i="15" a="1"/>
  <c r="E26" i="15" s="1"/>
  <c r="A18" i="15" a="1"/>
  <c r="A18" i="15" s="1"/>
  <c r="F18" i="15" s="1"/>
  <c r="E24" i="15" a="1"/>
  <c r="E24" i="15" s="1"/>
  <c r="B23" i="15" a="1"/>
  <c r="B23" i="15" s="1"/>
  <c r="A13" i="15" a="1"/>
  <c r="A13" i="15" s="1"/>
  <c r="E23" i="15" a="1"/>
  <c r="E23" i="15" s="1"/>
  <c r="A11" i="15" a="1"/>
  <c r="A11" i="15" s="1"/>
  <c r="A10" i="15" a="1"/>
  <c r="A10" i="15" s="1"/>
  <c r="B22" i="15" a="1"/>
  <c r="B22" i="15" s="1"/>
  <c r="A27" i="15" a="1"/>
  <c r="A27" i="15" s="1"/>
  <c r="F27" i="15" s="1"/>
  <c r="A9" i="15" a="1"/>
  <c r="A9" i="15" s="1"/>
  <c r="C17" i="15" a="1"/>
  <c r="C17" i="15" s="1"/>
  <c r="C7" i="15" a="1"/>
  <c r="C7" i="15" s="1"/>
  <c r="E14" i="15" a="1"/>
  <c r="E14" i="15" s="1"/>
  <c r="B7" i="15" a="1"/>
  <c r="B7" i="15" s="1"/>
  <c r="A18" i="17" a="1"/>
  <c r="A18" i="17" s="1"/>
  <c r="F18" i="17" s="1"/>
  <c r="C26" i="17" a="1"/>
  <c r="C26" i="17" s="1"/>
  <c r="D14" i="17" a="1"/>
  <c r="D14" i="17" s="1"/>
  <c r="E21" i="17" a="1"/>
  <c r="E21" i="17" s="1"/>
  <c r="A19" i="17" a="1"/>
  <c r="A19" i="17" s="1"/>
  <c r="F19" i="17" s="1"/>
  <c r="C27" i="17" a="1"/>
  <c r="C27" i="17" s="1"/>
  <c r="D15" i="17" a="1"/>
  <c r="D15" i="17" s="1"/>
  <c r="A17" i="17" a="1"/>
  <c r="A17" i="17" s="1"/>
  <c r="F17" i="17" s="1"/>
  <c r="C25" i="17" a="1"/>
  <c r="C25" i="17" s="1"/>
  <c r="D13" i="17" a="1"/>
  <c r="D13" i="17" s="1"/>
  <c r="A16" i="17" a="1"/>
  <c r="A16" i="17" s="1"/>
  <c r="F16" i="17" s="1"/>
  <c r="C24" i="17" a="1"/>
  <c r="C24" i="17" s="1"/>
  <c r="D12" i="17" a="1"/>
  <c r="D12" i="17" s="1"/>
  <c r="A15" i="17" a="1"/>
  <c r="A15" i="17" s="1"/>
  <c r="F15" i="17" s="1"/>
  <c r="C23" i="17" a="1"/>
  <c r="C23" i="17" s="1"/>
  <c r="D11" i="17" a="1"/>
  <c r="D11" i="17" s="1"/>
  <c r="A14" i="17" a="1"/>
  <c r="A14" i="17" s="1"/>
  <c r="F14" i="17" s="1"/>
  <c r="C22" i="17" a="1"/>
  <c r="C22" i="17" s="1"/>
  <c r="D10" i="17" a="1"/>
  <c r="D10" i="17" s="1"/>
  <c r="A13" i="17" a="1"/>
  <c r="A13" i="17" s="1"/>
  <c r="F13" i="17" s="1"/>
  <c r="C21" i="17" a="1"/>
  <c r="C21" i="17" s="1"/>
  <c r="E22" i="17" a="1"/>
  <c r="E22" i="17" s="1"/>
  <c r="B23" i="17" a="1"/>
  <c r="B23" i="17" s="1"/>
  <c r="E16" i="17" a="1"/>
  <c r="E16" i="17" s="1"/>
  <c r="B16" i="17" a="1"/>
  <c r="B16" i="17" s="1"/>
  <c r="D24" i="17" a="1"/>
  <c r="D24" i="17" s="1"/>
  <c r="E12" i="17" a="1"/>
  <c r="E12" i="17" s="1"/>
  <c r="B27" i="17" a="1"/>
  <c r="B27" i="17" s="1"/>
  <c r="B24" i="17" a="1"/>
  <c r="B24" i="17" s="1"/>
  <c r="H43" i="18"/>
  <c r="E8" i="17" s="1" a="1"/>
  <c r="E8" i="17" s="1"/>
  <c r="A27" i="17" a="1"/>
  <c r="A27" i="17" s="1"/>
  <c r="F27" i="17" s="1"/>
  <c r="B15" i="17" a="1"/>
  <c r="B15" i="17" s="1"/>
  <c r="D23" i="17" a="1"/>
  <c r="D23" i="17" s="1"/>
  <c r="E11" i="17" a="1"/>
  <c r="E11" i="17" s="1"/>
  <c r="B26" i="17" a="1"/>
  <c r="B26" i="17" s="1"/>
  <c r="G43" i="18"/>
  <c r="E18" i="17" a="1"/>
  <c r="E18" i="17" s="1"/>
  <c r="A7" i="17" a="1"/>
  <c r="A7" i="17" s="1"/>
  <c r="A26" i="17" a="1"/>
  <c r="A26" i="17" s="1"/>
  <c r="F26" i="17" s="1"/>
  <c r="B14" i="17" a="1"/>
  <c r="B14" i="17" s="1"/>
  <c r="D22" i="17" a="1"/>
  <c r="D22" i="17" s="1"/>
  <c r="E10" i="17" a="1"/>
  <c r="E10" i="17" s="1"/>
  <c r="C14" i="17" a="1"/>
  <c r="C14" i="17" s="1"/>
  <c r="E19" i="17" a="1"/>
  <c r="E19" i="17" s="1"/>
  <c r="E17" i="17" a="1"/>
  <c r="E17" i="17" s="1"/>
  <c r="A25" i="17" a="1"/>
  <c r="A25" i="17" s="1"/>
  <c r="F25" i="17" s="1"/>
  <c r="B13" i="17" a="1"/>
  <c r="B13" i="17" s="1"/>
  <c r="D21" i="17" a="1"/>
  <c r="D21" i="17" s="1"/>
  <c r="B25" i="17" a="1"/>
  <c r="B25" i="17" s="1"/>
  <c r="C10" i="17" a="1"/>
  <c r="C10" i="17" s="1"/>
  <c r="B7" i="17" a="1"/>
  <c r="B7" i="17" s="1"/>
  <c r="D26" i="17" a="1"/>
  <c r="D26" i="17" s="1"/>
  <c r="E13" i="17" a="1"/>
  <c r="E13" i="17" s="1"/>
  <c r="A24" i="17" a="1"/>
  <c r="A24" i="17" s="1"/>
  <c r="F24" i="17" s="1"/>
  <c r="B12" i="17" a="1"/>
  <c r="B12" i="17" s="1"/>
  <c r="D20" i="17" a="1"/>
  <c r="D20" i="17" s="1"/>
  <c r="C12" i="17" a="1"/>
  <c r="C12" i="17" s="1"/>
  <c r="E15" i="17" a="1"/>
  <c r="E15" i="17" s="1"/>
  <c r="D7" i="17" a="1"/>
  <c r="D7" i="17" s="1"/>
  <c r="A23" i="17" a="1"/>
  <c r="A23" i="17" s="1"/>
  <c r="F23" i="17" s="1"/>
  <c r="B11" i="17" a="1"/>
  <c r="B11" i="17" s="1"/>
  <c r="D19" i="17" a="1"/>
  <c r="D19" i="17" s="1"/>
  <c r="C15" i="17" a="1"/>
  <c r="C15" i="17" s="1"/>
  <c r="F43" i="18"/>
  <c r="C8" i="17" s="1" a="1"/>
  <c r="C8" i="17" s="1"/>
  <c r="C11" i="17" a="1"/>
  <c r="C11" i="17" s="1"/>
  <c r="B20" i="17" a="1"/>
  <c r="B20" i="17" s="1"/>
  <c r="A22" i="17" a="1"/>
  <c r="A22" i="17" s="1"/>
  <c r="F22" i="17" s="1"/>
  <c r="B10" i="17" a="1"/>
  <c r="B10" i="17" s="1"/>
  <c r="D18" i="17" a="1"/>
  <c r="D18" i="17" s="1"/>
  <c r="C13" i="17" a="1"/>
  <c r="C13" i="17" s="1"/>
  <c r="B22" i="17" a="1"/>
  <c r="B22" i="17" s="1"/>
  <c r="B19" i="17" a="1"/>
  <c r="B19" i="17" s="1"/>
  <c r="B18" i="17" a="1"/>
  <c r="B18" i="17" s="1"/>
  <c r="B17" i="17" a="1"/>
  <c r="B17" i="17" s="1"/>
  <c r="A21" i="17" a="1"/>
  <c r="A21" i="17" s="1"/>
  <c r="F21" i="17" s="1"/>
  <c r="B9" i="17" a="1"/>
  <c r="B9" i="17" s="1"/>
  <c r="D17" i="17" a="1"/>
  <c r="D17" i="17" s="1"/>
  <c r="E20" i="17" a="1"/>
  <c r="E20" i="17" s="1"/>
  <c r="B21" i="17" a="1"/>
  <c r="B21" i="17" s="1"/>
  <c r="D27" i="17" a="1"/>
  <c r="D27" i="17" s="1"/>
  <c r="E14" i="17" a="1"/>
  <c r="E14" i="17" s="1"/>
  <c r="D25" i="17" a="1"/>
  <c r="D25" i="17" s="1"/>
  <c r="A20" i="17" a="1"/>
  <c r="A20" i="17" s="1"/>
  <c r="F20" i="17" s="1"/>
  <c r="B8" i="17" a="1"/>
  <c r="B8" i="17" s="1"/>
  <c r="D46" i="18"/>
  <c r="F32" i="18"/>
  <c r="F31" i="18"/>
  <c r="D16" i="18"/>
  <c r="D29" i="18"/>
  <c r="D28" i="18"/>
  <c r="D27" i="18"/>
  <c r="D26" i="18"/>
  <c r="D35" i="18"/>
  <c r="D25" i="18"/>
  <c r="D23" i="18"/>
  <c r="D24" i="18"/>
  <c r="D32" i="18"/>
  <c r="D31" i="18"/>
  <c r="D50" i="18"/>
  <c r="G29" i="18"/>
  <c r="G25" i="18"/>
  <c r="G24" i="18"/>
  <c r="G21" i="18"/>
  <c r="G9" i="18"/>
  <c r="H37" i="18"/>
  <c r="H9" i="18"/>
  <c r="F10" i="18"/>
  <c r="G10" i="18"/>
  <c r="F48" i="18"/>
  <c r="G7" i="18"/>
  <c r="F13" i="18"/>
  <c r="C7" i="17" s="1" a="1"/>
  <c r="C7" i="17" s="1"/>
  <c r="G14" i="18"/>
  <c r="H7" i="18"/>
  <c r="E7" i="17" s="1" a="1"/>
  <c r="E7" i="17" s="1"/>
  <c r="F17" i="18"/>
  <c r="G15" i="18"/>
  <c r="H6" i="18"/>
  <c r="F36" i="18"/>
  <c r="F14" i="18"/>
  <c r="G6" i="18"/>
  <c r="F8" i="18"/>
  <c r="G36" i="18"/>
  <c r="G13" i="18"/>
  <c r="G8" i="18"/>
  <c r="F15" i="18"/>
  <c r="F21" i="18"/>
  <c r="F37" i="18"/>
  <c r="F45" i="18"/>
  <c r="G48" i="18"/>
  <c r="F49" i="18"/>
  <c r="C9" i="17" s="1" a="1"/>
  <c r="C9" i="17" s="1"/>
  <c r="G49" i="18"/>
  <c r="D9" i="17" s="1" a="1"/>
  <c r="D9" i="17" s="1"/>
  <c r="J2" i="18"/>
  <c r="F47" i="18"/>
  <c r="G47" i="18"/>
  <c r="H25" i="18"/>
  <c r="G33" i="18"/>
  <c r="H17" i="18"/>
  <c r="H33" i="18"/>
  <c r="F18" i="18"/>
  <c r="F26" i="18"/>
  <c r="F34" i="18"/>
  <c r="G18" i="18"/>
  <c r="G26" i="18"/>
  <c r="G34" i="18"/>
  <c r="H31" i="18"/>
  <c r="G31" i="18"/>
  <c r="G30" i="18"/>
  <c r="G32" i="18"/>
  <c r="H32" i="18"/>
  <c r="F11" i="18"/>
  <c r="F19" i="18"/>
  <c r="F27" i="18"/>
  <c r="F35" i="18"/>
  <c r="G11" i="18"/>
  <c r="G19" i="18"/>
  <c r="G27" i="18"/>
  <c r="G35" i="18"/>
  <c r="H24" i="18"/>
  <c r="F25" i="18"/>
  <c r="F24" i="18"/>
  <c r="F12" i="18"/>
  <c r="F20" i="18"/>
  <c r="F28" i="18"/>
  <c r="G12" i="18"/>
  <c r="G20" i="18"/>
  <c r="G28" i="18"/>
  <c r="C14" i="15" a="1"/>
  <c r="C14" i="15" s="1"/>
  <c r="E22" i="15" a="1"/>
  <c r="E22" i="15" s="1"/>
  <c r="E20" i="15" a="1"/>
  <c r="E20" i="15" s="1"/>
  <c r="B18" i="15" a="1"/>
  <c r="B18" i="15" s="1"/>
  <c r="B17" i="15" a="1"/>
  <c r="B17" i="15" s="1"/>
  <c r="E18" i="15" a="1"/>
  <c r="E18" i="15" s="1"/>
  <c r="B21" i="15" a="1"/>
  <c r="B21" i="15" s="1"/>
  <c r="B15" i="15" a="1"/>
  <c r="B15" i="15" s="1"/>
  <c r="E17" i="15" a="1"/>
  <c r="E17" i="15" s="1"/>
  <c r="B19" i="15" a="1"/>
  <c r="B19" i="15" s="1"/>
  <c r="B8" i="15" a="1"/>
  <c r="B8" i="15" s="1"/>
  <c r="E16" i="15" a="1"/>
  <c r="E16" i="15" s="1"/>
  <c r="E21" i="15" a="1"/>
  <c r="E21" i="15" s="1"/>
  <c r="E19" i="15" a="1"/>
  <c r="E19" i="15" s="1"/>
  <c r="C23" i="15" a="1"/>
  <c r="C23" i="15" s="1"/>
  <c r="E15" i="15" a="1"/>
  <c r="E15" i="15" s="1"/>
  <c r="B20" i="15" a="1"/>
  <c r="B20" i="15" s="1"/>
  <c r="C21" i="15" a="1"/>
  <c r="C21" i="15" s="1"/>
  <c r="A17" i="15" a="1"/>
  <c r="A17" i="15" s="1"/>
  <c r="F17" i="15" s="1"/>
  <c r="C27" i="15" a="1"/>
  <c r="C27" i="15" s="1"/>
  <c r="D15" i="15" a="1"/>
  <c r="D15" i="15" s="1"/>
  <c r="A16" i="15" a="1"/>
  <c r="A16" i="15" s="1"/>
  <c r="F16" i="15" s="1"/>
  <c r="C26" i="15" a="1"/>
  <c r="C26" i="15" s="1"/>
  <c r="D14" i="15" a="1"/>
  <c r="D14" i="15" s="1"/>
  <c r="A15" i="15" a="1"/>
  <c r="A15" i="15" s="1"/>
  <c r="F15" i="15" s="1"/>
  <c r="C25" i="15" a="1"/>
  <c r="C25" i="15" s="1"/>
  <c r="A14" i="15" a="1"/>
  <c r="A14" i="15" s="1"/>
  <c r="C24" i="15" a="1"/>
  <c r="C24" i="15" s="1"/>
  <c r="D12" i="15" a="1"/>
  <c r="D12" i="15" s="1"/>
  <c r="D11" i="15" a="1"/>
  <c r="D11" i="15" s="1"/>
  <c r="A12" i="15" a="1"/>
  <c r="A12" i="15" s="1"/>
  <c r="C22" i="15" a="1"/>
  <c r="C22" i="15" s="1"/>
  <c r="D10" i="15" a="1"/>
  <c r="D10" i="15" s="1"/>
  <c r="A8" i="15" a="1"/>
  <c r="A8" i="15" s="1"/>
  <c r="C18" i="15" a="1"/>
  <c r="C18" i="15" s="1"/>
  <c r="E7" i="15" a="1"/>
  <c r="E7" i="15" s="1"/>
  <c r="A26" i="15" a="1"/>
  <c r="A26" i="15" s="1"/>
  <c r="F26" i="15" s="1"/>
  <c r="B16" i="15" a="1"/>
  <c r="B16" i="15" s="1"/>
  <c r="D24" i="15" a="1"/>
  <c r="D24" i="15" s="1"/>
  <c r="E13" i="15" a="1"/>
  <c r="E13" i="15" s="1"/>
  <c r="A24" i="15" a="1"/>
  <c r="A24" i="15" s="1"/>
  <c r="F24" i="15" s="1"/>
  <c r="B14" i="15" a="1"/>
  <c r="B14" i="15" s="1"/>
  <c r="D22" i="15" a="1"/>
  <c r="D22" i="15" s="1"/>
  <c r="E11" i="15" a="1"/>
  <c r="E11" i="15" s="1"/>
  <c r="A23" i="15" a="1"/>
  <c r="A23" i="15" s="1"/>
  <c r="F23" i="15" s="1"/>
  <c r="B13" i="15" a="1"/>
  <c r="B13" i="15" s="1"/>
  <c r="D21" i="15" a="1"/>
  <c r="D21" i="15" s="1"/>
  <c r="A22" i="15" a="1"/>
  <c r="A22" i="15" s="1"/>
  <c r="F22" i="15" s="1"/>
  <c r="B12" i="15" a="1"/>
  <c r="B12" i="15" s="1"/>
  <c r="D20" i="15" a="1"/>
  <c r="D20" i="15" s="1"/>
  <c r="A21" i="15" a="1"/>
  <c r="A21" i="15" s="1"/>
  <c r="F21" i="15" s="1"/>
  <c r="B11" i="15" a="1"/>
  <c r="B11" i="15" s="1"/>
  <c r="D19" i="15" a="1"/>
  <c r="D19" i="15" s="1"/>
  <c r="A20" i="15" a="1"/>
  <c r="A20" i="15" s="1"/>
  <c r="F20" i="15" s="1"/>
  <c r="B10" i="15" a="1"/>
  <c r="B10" i="15" s="1"/>
  <c r="D18" i="15" a="1"/>
  <c r="D18" i="15" s="1"/>
  <c r="E27" i="15" a="1"/>
  <c r="E27" i="15" s="1"/>
  <c r="A19" i="15" a="1"/>
  <c r="A19" i="15" s="1"/>
  <c r="F19" i="15" s="1"/>
  <c r="B9" i="15" a="1"/>
  <c r="B9" i="15" s="1"/>
  <c r="D17" i="15" a="1"/>
  <c r="D17" i="15" s="1"/>
  <c r="F81" i="10"/>
  <c r="G81" i="10"/>
  <c r="F90" i="10"/>
  <c r="F82" i="10"/>
  <c r="C13" i="15" s="1" a="1"/>
  <c r="C13" i="15" s="1"/>
  <c r="F88" i="10"/>
  <c r="H89" i="10"/>
  <c r="H90" i="10"/>
  <c r="G82" i="10"/>
  <c r="D13" i="15" s="1" a="1"/>
  <c r="D13" i="15" s="1"/>
  <c r="F91" i="10"/>
  <c r="F74" i="10"/>
  <c r="G89" i="10"/>
  <c r="F92" i="10"/>
  <c r="F83" i="10"/>
  <c r="G93" i="10"/>
  <c r="H88" i="10"/>
  <c r="G74" i="10"/>
  <c r="F75" i="10"/>
  <c r="F84" i="10"/>
  <c r="F76" i="10"/>
  <c r="F85" i="10"/>
  <c r="C12" i="15" s="1" a="1"/>
  <c r="C12" i="15" s="1"/>
  <c r="M25" i="10"/>
  <c r="M24" i="10"/>
  <c r="G60" i="10"/>
  <c r="M21" i="10"/>
  <c r="H50" i="10"/>
  <c r="G14" i="10"/>
  <c r="F47" i="10"/>
  <c r="J2" i="10"/>
  <c r="G16" i="10"/>
  <c r="H51" i="10"/>
  <c r="G15" i="10"/>
  <c r="M16" i="10"/>
  <c r="G12" i="10"/>
  <c r="G23" i="10"/>
  <c r="G26" i="10"/>
  <c r="F57" i="10"/>
  <c r="G22" i="10"/>
  <c r="D8" i="15" s="1" a="1"/>
  <c r="D8" i="15" s="1"/>
  <c r="M55" i="10"/>
  <c r="M23" i="10"/>
  <c r="G21" i="10"/>
  <c r="M54" i="10"/>
  <c r="F60" i="10"/>
  <c r="G58" i="10"/>
  <c r="G39" i="10"/>
  <c r="M28" i="10"/>
  <c r="G38" i="10"/>
  <c r="M59" i="10"/>
  <c r="G8" i="10"/>
  <c r="D7" i="15" s="1" a="1"/>
  <c r="D7" i="15" s="1"/>
  <c r="M52" i="10"/>
  <c r="D22" i="10"/>
  <c r="F25" i="10"/>
  <c r="D57" i="10"/>
  <c r="F5" i="10"/>
  <c r="M39" i="10"/>
  <c r="F38" i="10"/>
  <c r="M38" i="10"/>
  <c r="M5" i="10"/>
  <c r="H32" i="10"/>
  <c r="F54" i="10"/>
  <c r="H36" i="10"/>
  <c r="G59" i="10"/>
  <c r="M37" i="10"/>
  <c r="F56" i="10"/>
  <c r="D3" i="10"/>
  <c r="D37" i="10"/>
  <c r="D4" i="10"/>
  <c r="M36" i="10"/>
  <c r="G45" i="10"/>
  <c r="F58" i="10"/>
  <c r="G44" i="10"/>
  <c r="G36" i="10"/>
  <c r="D40" i="10"/>
  <c r="G43" i="10"/>
  <c r="M33" i="10"/>
  <c r="D21" i="10"/>
  <c r="F45" i="10"/>
  <c r="D13" i="10"/>
  <c r="G42" i="10"/>
  <c r="M32" i="10"/>
  <c r="G41" i="10"/>
  <c r="H44" i="10"/>
  <c r="D42" i="10"/>
  <c r="G27" i="10"/>
  <c r="M18" i="10"/>
  <c r="H4" i="10"/>
  <c r="H20" i="10"/>
  <c r="H22" i="10"/>
  <c r="H25" i="10"/>
  <c r="H18" i="10"/>
  <c r="E10" i="15" s="1" a="1"/>
  <c r="E10" i="15" s="1"/>
  <c r="H49" i="10"/>
  <c r="H16" i="10"/>
  <c r="E9" i="15" s="1" a="1"/>
  <c r="E9" i="15" s="1"/>
  <c r="H9" i="10"/>
  <c r="H58" i="10"/>
  <c r="H67" i="10"/>
  <c r="H75" i="10"/>
  <c r="H83" i="10"/>
  <c r="H91" i="10"/>
  <c r="H99" i="10"/>
  <c r="H59" i="10"/>
  <c r="H34" i="10"/>
  <c r="H35" i="10"/>
  <c r="H11" i="10"/>
  <c r="H69" i="10"/>
  <c r="H85" i="10"/>
  <c r="H101" i="10"/>
  <c r="H40" i="10"/>
  <c r="H68" i="10"/>
  <c r="H84" i="10"/>
  <c r="H100" i="10"/>
  <c r="H12" i="10"/>
  <c r="H42" i="10"/>
  <c r="H61" i="10"/>
  <c r="H77" i="10"/>
  <c r="H93" i="10"/>
  <c r="H13" i="10"/>
  <c r="H39" i="10"/>
  <c r="H10" i="10"/>
  <c r="H60" i="10"/>
  <c r="H76" i="10"/>
  <c r="H92" i="10"/>
  <c r="H14" i="10"/>
  <c r="H43" i="10"/>
  <c r="H15" i="10"/>
  <c r="D28" i="10"/>
  <c r="D27" i="10"/>
  <c r="D24" i="10"/>
  <c r="D26" i="10"/>
  <c r="G53" i="10"/>
  <c r="G48" i="10"/>
  <c r="G47" i="10"/>
  <c r="G24" i="10"/>
  <c r="F32" i="10"/>
  <c r="F55" i="10"/>
  <c r="H55" i="10"/>
  <c r="H57" i="10"/>
  <c r="F15" i="10"/>
  <c r="F23" i="10"/>
  <c r="F14" i="10"/>
  <c r="H56" i="10"/>
  <c r="H21" i="10"/>
  <c r="G57" i="10"/>
  <c r="G46" i="10"/>
  <c r="F44" i="10"/>
  <c r="G56" i="10"/>
  <c r="F53" i="10"/>
  <c r="F43" i="10"/>
  <c r="F22" i="10"/>
  <c r="H54" i="10"/>
  <c r="F46" i="10"/>
  <c r="D60" i="10"/>
  <c r="F31" i="10"/>
  <c r="D23" i="10"/>
  <c r="D25" i="10"/>
  <c r="F13" i="10"/>
  <c r="D14" i="10"/>
  <c r="D44" i="10"/>
  <c r="F19" i="10"/>
  <c r="F24" i="10"/>
  <c r="D15" i="10"/>
  <c r="D32" i="10"/>
  <c r="D45" i="10"/>
  <c r="F33" i="10"/>
  <c r="H33" i="10"/>
  <c r="G35" i="10"/>
  <c r="G52" i="10"/>
  <c r="G20" i="10"/>
  <c r="F49" i="10"/>
  <c r="G51" i="10"/>
  <c r="G19" i="10"/>
  <c r="H26" i="10"/>
  <c r="F51" i="10"/>
  <c r="G50" i="10"/>
  <c r="G18" i="10"/>
  <c r="F35" i="10"/>
  <c r="G34" i="10"/>
  <c r="G30" i="10"/>
  <c r="F26" i="10"/>
  <c r="G29" i="10"/>
  <c r="H27" i="10"/>
  <c r="F17" i="10"/>
  <c r="F28" i="10"/>
  <c r="F29" i="10"/>
  <c r="H19" i="10"/>
  <c r="F30" i="10"/>
  <c r="G49" i="10"/>
  <c r="G17" i="10"/>
  <c r="F34" i="10"/>
  <c r="F27" i="10"/>
  <c r="G28" i="10"/>
  <c r="F18" i="10"/>
  <c r="F50" i="10"/>
  <c r="F20" i="10"/>
  <c r="F52" i="10"/>
  <c r="G31" i="10"/>
  <c r="I1" i="2"/>
  <c r="I1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J2" i="3"/>
  <c r="B4" i="17" s="1"/>
  <c r="H45" i="3"/>
  <c r="G45" i="3"/>
  <c r="F45" i="3"/>
  <c r="H54" i="3"/>
  <c r="G54" i="3"/>
  <c r="F54" i="3"/>
  <c r="D54" i="3"/>
  <c r="D33" i="3"/>
  <c r="D34" i="3"/>
  <c r="D35" i="3"/>
  <c r="D36" i="3"/>
  <c r="D37" i="3"/>
  <c r="D38" i="3"/>
  <c r="D39" i="3"/>
  <c r="H4" i="3"/>
  <c r="G4" i="3"/>
  <c r="F4" i="3"/>
  <c r="J2" i="2"/>
  <c r="B4" i="15" s="1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H4" i="2"/>
  <c r="G4" i="2"/>
  <c r="F4" i="2"/>
  <c r="D95" i="2"/>
  <c r="E9" i="17" l="1" a="1"/>
  <c r="E9" i="17" s="1"/>
  <c r="D8" i="17" a="1"/>
  <c r="D8" i="17" s="1"/>
  <c r="E8" i="15" a="1"/>
  <c r="E8" i="15" s="1"/>
  <c r="D9" i="15" a="1"/>
  <c r="D9" i="15" s="1"/>
  <c r="F8" i="17"/>
  <c r="F8" i="15"/>
  <c r="E12" i="15" a="1"/>
  <c r="E12" i="15" s="1"/>
  <c r="F9" i="15"/>
  <c r="F7" i="15"/>
  <c r="F13" i="15"/>
  <c r="F10" i="15"/>
  <c r="F11" i="15"/>
  <c r="F12" i="15"/>
  <c r="F9" i="17"/>
  <c r="F7" i="17"/>
  <c r="F14" i="15"/>
  <c r="K2" i="18"/>
  <c r="L2" i="18"/>
  <c r="L2" i="10"/>
  <c r="K2" i="10"/>
  <c r="L2" i="2"/>
  <c r="D4" i="15" s="1"/>
  <c r="K2" i="2"/>
  <c r="C4" i="15" s="1"/>
  <c r="E4" i="17" l="1"/>
  <c r="E4" i="15"/>
  <c r="D58" i="2"/>
  <c r="D59" i="2"/>
  <c r="D60" i="2"/>
  <c r="D61" i="2"/>
  <c r="H64" i="2"/>
  <c r="D109" i="2"/>
  <c r="D55" i="2"/>
  <c r="D56" i="2"/>
  <c r="D57" i="2"/>
  <c r="D81" i="2" l="1"/>
  <c r="D89" i="2"/>
  <c r="D90" i="2"/>
  <c r="D80" i="2"/>
  <c r="D79" i="2"/>
  <c r="D93" i="2"/>
  <c r="D92" i="2"/>
  <c r="D91" i="2"/>
  <c r="D88" i="2"/>
  <c r="D45" i="3"/>
  <c r="D29" i="3"/>
  <c r="D43" i="2"/>
  <c r="D28" i="3"/>
  <c r="D24" i="3"/>
  <c r="D25" i="3"/>
  <c r="D13" i="3"/>
  <c r="D12" i="3"/>
  <c r="D14" i="3"/>
  <c r="D7" i="3"/>
  <c r="D6" i="3"/>
  <c r="D4" i="3"/>
  <c r="D85" i="2"/>
  <c r="D108" i="2"/>
  <c r="D107" i="2"/>
  <c r="D98" i="2" l="1"/>
  <c r="D99" i="2"/>
  <c r="D67" i="2"/>
  <c r="D54" i="2"/>
  <c r="D50" i="2"/>
  <c r="D36" i="2"/>
  <c r="D35" i="2"/>
  <c r="D28" i="2"/>
  <c r="C17" i="2"/>
  <c r="D14" i="2"/>
  <c r="D8" i="2"/>
  <c r="D7" i="2"/>
  <c r="D6" i="2"/>
  <c r="D4" i="2" l="1"/>
  <c r="C178" i="5" l="1"/>
  <c r="C176" i="5"/>
  <c r="C174" i="5"/>
  <c r="C171" i="5"/>
  <c r="H53" i="3" l="1"/>
  <c r="G53" i="3"/>
  <c r="F53" i="3"/>
  <c r="D53" i="3"/>
  <c r="H52" i="3"/>
  <c r="G52" i="3"/>
  <c r="F52" i="3"/>
  <c r="D52" i="3"/>
  <c r="H51" i="3"/>
  <c r="G51" i="3"/>
  <c r="F51" i="3"/>
  <c r="D51" i="3"/>
  <c r="H50" i="3"/>
  <c r="G50" i="3"/>
  <c r="F50" i="3"/>
  <c r="D50" i="3"/>
  <c r="H49" i="3"/>
  <c r="G49" i="3"/>
  <c r="F49" i="3"/>
  <c r="D49" i="3"/>
  <c r="H48" i="3"/>
  <c r="G48" i="3"/>
  <c r="F48" i="3"/>
  <c r="D48" i="3"/>
  <c r="H47" i="3"/>
  <c r="G47" i="3"/>
  <c r="F47" i="3"/>
  <c r="D47" i="3"/>
  <c r="H46" i="3"/>
  <c r="G46" i="3"/>
  <c r="L2" i="3" s="1"/>
  <c r="D4" i="17" s="1"/>
  <c r="F46" i="3"/>
  <c r="K2" i="3" s="1"/>
  <c r="C4" i="17" s="1"/>
  <c r="D46" i="3"/>
  <c r="H44" i="3"/>
  <c r="G44" i="3"/>
  <c r="F44" i="3"/>
  <c r="D44" i="3"/>
  <c r="H43" i="3"/>
  <c r="G43" i="3"/>
  <c r="F43" i="3"/>
  <c r="D43" i="3"/>
  <c r="H42" i="3"/>
  <c r="G42" i="3"/>
  <c r="F42" i="3"/>
  <c r="D42" i="3"/>
  <c r="D32" i="3"/>
  <c r="D31" i="3"/>
  <c r="D30" i="3"/>
  <c r="D27" i="3"/>
  <c r="D26" i="3"/>
  <c r="D23" i="3"/>
  <c r="D22" i="3"/>
  <c r="D21" i="3"/>
  <c r="D20" i="3"/>
  <c r="D19" i="3"/>
  <c r="D18" i="3"/>
  <c r="D17" i="3"/>
  <c r="D16" i="3"/>
  <c r="D15" i="3"/>
  <c r="D11" i="3"/>
  <c r="D10" i="3"/>
  <c r="D9" i="3"/>
  <c r="D8" i="3"/>
  <c r="D5" i="3"/>
  <c r="D106" i="2"/>
  <c r="D105" i="2"/>
  <c r="D104" i="2"/>
  <c r="D103" i="2"/>
  <c r="D102" i="2"/>
  <c r="D101" i="2"/>
  <c r="D100" i="2"/>
  <c r="D97" i="2"/>
  <c r="D96" i="2"/>
  <c r="D94" i="2"/>
  <c r="D87" i="2"/>
  <c r="D86" i="2"/>
  <c r="D84" i="2"/>
  <c r="D83" i="2"/>
  <c r="D82" i="2"/>
  <c r="D78" i="2"/>
  <c r="D77" i="2"/>
  <c r="D76" i="2"/>
  <c r="D75" i="2"/>
  <c r="D74" i="2"/>
  <c r="D73" i="2"/>
  <c r="D72" i="2"/>
  <c r="D71" i="2"/>
  <c r="D70" i="2"/>
  <c r="D69" i="2"/>
  <c r="D68" i="2"/>
  <c r="D66" i="2"/>
  <c r="D65" i="2"/>
  <c r="G64" i="2"/>
  <c r="F64" i="2"/>
  <c r="D64" i="2"/>
  <c r="D53" i="2"/>
  <c r="D52" i="2"/>
  <c r="D51" i="2"/>
  <c r="D49" i="2"/>
  <c r="D48" i="2"/>
  <c r="D47" i="2"/>
  <c r="D46" i="2"/>
  <c r="D45" i="2"/>
  <c r="D44" i="2"/>
  <c r="D42" i="2"/>
  <c r="D41" i="2"/>
  <c r="D40" i="2"/>
  <c r="D39" i="2"/>
  <c r="D38" i="2"/>
  <c r="D37" i="2"/>
  <c r="D34" i="2"/>
  <c r="D33" i="2"/>
  <c r="D32" i="2"/>
  <c r="D31" i="2"/>
  <c r="D30" i="2"/>
  <c r="D27" i="2"/>
  <c r="D29" i="2"/>
  <c r="D26" i="2"/>
  <c r="D25" i="2"/>
  <c r="D24" i="2"/>
  <c r="D23" i="2"/>
  <c r="D22" i="2"/>
  <c r="D21" i="2"/>
  <c r="D20" i="2"/>
  <c r="D19" i="2"/>
  <c r="D18" i="2"/>
  <c r="D17" i="2"/>
  <c r="D16" i="2"/>
  <c r="D15" i="2"/>
  <c r="D13" i="2"/>
  <c r="D12" i="2"/>
  <c r="D11" i="2"/>
  <c r="D10" i="2"/>
  <c r="D9" i="2"/>
  <c r="D5" i="2"/>
</calcChain>
</file>

<file path=xl/comments1.xml><?xml version="1.0" encoding="utf-8"?>
<comments xmlns="http://schemas.openxmlformats.org/spreadsheetml/2006/main">
  <authors>
    <author>Kriegner-Schramml Simon</author>
  </authors>
  <commentList>
    <comment ref="E4" authorId="0" shapeId="0">
      <text>
        <r>
          <rPr>
            <sz val="9"/>
            <color indexed="81"/>
            <rFont val="Segoe UI"/>
            <family val="2"/>
          </rPr>
          <t xml:space="preserve">
Hier bitte die geplante Menge je ha angeführen</t>
        </r>
      </text>
    </comment>
    <comment ref="A55" authorId="0" shapeId="0">
      <text>
        <r>
          <rPr>
            <b/>
            <sz val="9"/>
            <color indexed="81"/>
            <rFont val="Segoe UI"/>
            <family val="2"/>
          </rPr>
          <t>Eingabemöglichkeit für nicht gelistete Kulturen</t>
        </r>
      </text>
    </comment>
    <comment ref="A64" authorId="0" shapeId="0">
      <text>
        <r>
          <rPr>
            <sz val="8"/>
            <color indexed="81"/>
            <rFont val="Segoe UI"/>
            <family val="2"/>
          </rPr>
          <t xml:space="preserve">
Alexandrinerklee, Phazelie, Gingellikraut - ohne Kruziferen</t>
        </r>
      </text>
    </comment>
    <comment ref="E64" authorId="0" shapeId="0">
      <text>
        <r>
          <rPr>
            <sz val="8"/>
            <color indexed="81"/>
            <rFont val="Segoe UI"/>
            <family val="2"/>
          </rPr>
          <t xml:space="preserve">
Bitte Hier die geplante Menge je ha eingeben</t>
        </r>
      </text>
    </comment>
    <comment ref="A65" authorId="0" shapeId="0">
      <text>
        <r>
          <rPr>
            <sz val="8"/>
            <color indexed="81"/>
            <rFont val="Segoe UI"/>
            <family val="2"/>
          </rPr>
          <t>Rau-Sandhafer, Meliorationsrettich, Ölrettich multiresistent, Sareptasenf</t>
        </r>
      </text>
    </comment>
    <comment ref="A66" authorId="0" shapeId="0">
      <text>
        <r>
          <rPr>
            <sz val="8"/>
            <color indexed="81"/>
            <rFont val="Segoe UI"/>
            <family val="2"/>
          </rPr>
          <t>Buchweizen, Phazelie, Alexandrinerklee, Gingellikraut, Kresse</t>
        </r>
      </text>
    </comment>
    <comment ref="A67" authorId="0" shapeId="0">
      <text>
        <r>
          <rPr>
            <sz val="9"/>
            <color indexed="81"/>
            <rFont val="Segoe UI"/>
            <family val="2"/>
          </rPr>
          <t>Sommerweizen, Hafer, Buchweizen, Öllein, Hanf, Saflor, Rotklee, Ölrettich, Rispenhirse, Senf, Sorghum, Leindotter, Futterkohl, Sommerfutterraps, Sonnenblume, Mohn</t>
        </r>
      </text>
    </comment>
    <comment ref="A68" authorId="0" shapeId="0">
      <text>
        <r>
          <rPr>
            <sz val="8"/>
            <color indexed="81"/>
            <rFont val="Segoe UI"/>
            <family val="2"/>
          </rPr>
          <t>Rau-Sandhafer , Phazelie, Gingellikraut, Saatwicke, Persischer Klee, Alexandrinerklee, Ölrettich, Kresse, Leindotter, Sonnenblume, Öllein</t>
        </r>
      </text>
    </comment>
    <comment ref="A69" authorId="0" shapeId="0">
      <text>
        <r>
          <rPr>
            <sz val="8"/>
            <color indexed="81"/>
            <rFont val="Segoe UI"/>
            <family val="2"/>
          </rPr>
          <t>Buchweizen , Ölrettich (konventionelle Sorte) ,  Alexandrinerklee</t>
        </r>
      </text>
    </comment>
    <comment ref="A70" authorId="0" shapeId="0">
      <text>
        <r>
          <rPr>
            <sz val="8"/>
            <color indexed="81"/>
            <rFont val="Segoe UI"/>
            <family val="2"/>
          </rPr>
          <t>Senf (nematodenresistente Sorte), Buchweizen, Alexandrinerklee</t>
        </r>
      </text>
    </comment>
    <comment ref="A71" authorId="0" shapeId="0">
      <text>
        <r>
          <rPr>
            <sz val="8"/>
            <color indexed="81"/>
            <rFont val="Segoe UI"/>
            <family val="2"/>
          </rPr>
          <t>Ölrettich, Senf, Alexandrinerklee, Phazelie, Kresse, Leindotter</t>
        </r>
      </text>
    </comment>
    <comment ref="A72" authorId="0" shapeId="0">
      <text>
        <r>
          <rPr>
            <sz val="8"/>
            <color indexed="81"/>
            <rFont val="Segoe UI"/>
            <family val="2"/>
          </rPr>
          <t xml:space="preserve">Senf (nematodenresistente), Ölrettich   (nematodenresistent), Linse grün oder braun - speziell für Rübenfruchtfolge auch zur Mulchsaat geeignet </t>
        </r>
      </text>
    </comment>
    <comment ref="A73" authorId="0" shapeId="0">
      <text>
        <r>
          <rPr>
            <sz val="8"/>
            <color indexed="81"/>
            <rFont val="Segoe UI"/>
            <family val="2"/>
          </rPr>
          <t>Grünmais, Futter-/Körnererbse, Saatwicke</t>
        </r>
      </text>
    </comment>
    <comment ref="A74" authorId="0" shapeId="0">
      <text>
        <r>
          <rPr>
            <sz val="8"/>
            <color indexed="81"/>
            <rFont val="Segoe UI"/>
            <family val="2"/>
          </rPr>
          <t>Ackerbohne, Sojabohne, Futter-/ Körnererbse, Saatwicke</t>
        </r>
      </text>
    </comment>
    <comment ref="A75" authorId="0" shapeId="0">
      <text>
        <r>
          <rPr>
            <sz val="9"/>
            <color indexed="81"/>
            <rFont val="Segoe UI"/>
            <family val="2"/>
          </rPr>
          <t>einjährige reichblühende Mischung</t>
        </r>
      </text>
    </comment>
    <comment ref="A76" authorId="0" shapeId="0">
      <text>
        <r>
          <rPr>
            <sz val="8"/>
            <color indexed="81"/>
            <rFont val="Segoe UI"/>
            <family val="2"/>
          </rPr>
          <t>Bestehend aus nacheinander blühenden Pflanzen -diese  Saatgutmischung bietet bis zum ersten Frost ein Blütenangebot für Honigbienen, Wildbienen und Hummeln - Aussaat nicht vor Mitte Mai</t>
        </r>
      </text>
    </comment>
    <comment ref="A77" authorId="0" shapeId="0">
      <text>
        <r>
          <rPr>
            <sz val="8"/>
            <color indexed="81"/>
            <rFont val="Segoe UI"/>
            <family val="2"/>
          </rPr>
          <t>Bestehend aus 50 ein- und mehrjährigen Wild- bzw. Kulturarten; bietet ein ausdauerndes Blütenangebot für Bienen, Hummeln., Schmetterlinge und Nützlinge  - Aussaat nicht vor Mitte Mai</t>
        </r>
      </text>
    </comment>
    <comment ref="A78" authorId="0" shapeId="0">
      <text>
        <r>
          <rPr>
            <sz val="8"/>
            <color indexed="81"/>
            <rFont val="Segoe UI"/>
            <family val="2"/>
          </rPr>
          <t>Inkarnatklee, Rotklee, Weißklee, Luzerne, Schwedenklee, Bokharaklee, Koriander</t>
        </r>
      </text>
    </comment>
    <comment ref="A79" authorId="0" shapeId="0">
      <text>
        <r>
          <rPr>
            <sz val="9"/>
            <color indexed="81"/>
            <rFont val="Segoe UI"/>
            <family val="2"/>
          </rPr>
          <t>Inkarnatklee, Weißklee, Rotklee, Luzerne, Schwedenklee, Pannonische Wicke, Esparsette</t>
        </r>
      </text>
    </comment>
    <comment ref="A80" authorId="0" shapeId="0">
      <text>
        <r>
          <rPr>
            <sz val="9"/>
            <color indexed="81"/>
            <rFont val="Segoe UI"/>
            <family val="2"/>
          </rPr>
          <t>Luzerne, Weißklee, Inkarnatklee, Rotklee, Schwedenklee</t>
        </r>
      </text>
    </comment>
    <comment ref="A81" authorId="0" shapeId="0">
      <text>
        <r>
          <rPr>
            <sz val="9"/>
            <color indexed="81"/>
            <rFont val="Segoe UI"/>
            <family val="2"/>
          </rPr>
          <t xml:space="preserve">Ringelblume, Fenchel, Malve, Rotklee, Weißklee, Schwedenklee, Luzerne, Inkarnatklee, Öllein, Sonnenblume, Schwarzsamen, Phazelie
</t>
        </r>
      </text>
    </comment>
    <comment ref="A82" authorId="0" shapeId="0">
      <text>
        <r>
          <rPr>
            <sz val="8"/>
            <color indexed="81"/>
            <rFont val="Segoe UI"/>
            <family val="2"/>
          </rPr>
          <t>MUNGO, Saatwicke, Alexandrinerklee, SAFLOR, Sudangras, Öllein, Meliorationsrettich</t>
        </r>
      </text>
    </comment>
    <comment ref="A83" authorId="0" shapeId="0">
      <text>
        <r>
          <rPr>
            <sz val="9"/>
            <color indexed="81"/>
            <rFont val="Segoe UI"/>
            <family val="2"/>
          </rPr>
          <t xml:space="preserve">
Platterbse, Sommerwicke, Meliorationsrettich</t>
        </r>
      </text>
    </comment>
    <comment ref="A84" authorId="0" shapeId="0">
      <text>
        <r>
          <rPr>
            <sz val="8"/>
            <color indexed="81"/>
            <rFont val="Segoe UI"/>
            <family val="2"/>
          </rPr>
          <t xml:space="preserve">
Wildackermischung zur Sommeransaat</t>
        </r>
      </text>
    </comment>
    <comment ref="A85" authorId="0" shapeId="0">
      <text>
        <r>
          <rPr>
            <sz val="9"/>
            <color indexed="81"/>
            <rFont val="Segoe UI"/>
            <family val="2"/>
          </rPr>
          <t xml:space="preserve">Einjähriges (Westerw.)  Raygras, Bastardraygras, Alexandrinerklee, Persischer Klee - ÖAG-kontrollierte  Qualitätssaatgutmischung dh. kontrolliert ampferfrei </t>
        </r>
      </text>
    </comment>
    <comment ref="A86" authorId="0" shapeId="0">
      <text>
        <r>
          <rPr>
            <sz val="9"/>
            <color indexed="81"/>
            <rFont val="Segoe UI"/>
            <family val="2"/>
          </rPr>
          <t xml:space="preserve">einj. Kleegras, nach Wintergerste bis zu 3 Schnitte möglich (Einj. Raygras, Alexandrinerklee, Ital. Raygras) kontrolliert ampferfrei in 100 g
</t>
        </r>
      </text>
    </comment>
    <comment ref="A87" authorId="0" shapeId="0">
      <text>
        <r>
          <rPr>
            <sz val="9"/>
            <color indexed="81"/>
            <rFont val="Segoe UI"/>
            <family val="2"/>
          </rPr>
          <t xml:space="preserve">überj. Kleegrasmischung  kontrolliert ampferfrei in 100 g
</t>
        </r>
      </text>
    </comment>
    <comment ref="A88" authorId="0" shapeId="0">
      <text>
        <r>
          <rPr>
            <sz val="9"/>
            <color indexed="81"/>
            <rFont val="Segoe UI"/>
            <family val="2"/>
          </rPr>
          <t>Buchweizen,  Gelbsenf,  Kresse,  Alexandrinerklee,  Krumenklee,  Schwarzsamen, Phazelie</t>
        </r>
      </text>
    </comment>
    <comment ref="A89" authorId="0" shapeId="0">
      <text>
        <r>
          <rPr>
            <sz val="9"/>
            <color indexed="81"/>
            <rFont val="Segoe UI"/>
            <family val="2"/>
          </rPr>
          <t>Buchweizen, Kresse, Ölrettich, Gelbsenf, Inkarnatklee, Meliorationsrettich, Phazelie</t>
        </r>
      </text>
    </comment>
    <comment ref="A90" authorId="0" shapeId="0">
      <text>
        <r>
          <rPr>
            <sz val="9"/>
            <color indexed="81"/>
            <rFont val="Segoe UI"/>
            <family val="2"/>
          </rPr>
          <t>Ölrettich nematodenresistent,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>Alexandrinerklee, Gelbsenf nematodenresistent, Phazelie, 10% Krumenklee</t>
        </r>
      </text>
    </comment>
    <comment ref="A91" authorId="0" shapeId="0">
      <text>
        <r>
          <rPr>
            <sz val="9"/>
            <color indexed="81"/>
            <rFont val="Segoe UI"/>
            <family val="2"/>
          </rPr>
          <t>Buchweizen, Leindotter, Kresse, Ölrettich, Phazelie</t>
        </r>
      </text>
    </comment>
    <comment ref="A92" authorId="0" shapeId="0">
      <text>
        <r>
          <rPr>
            <sz val="9"/>
            <color indexed="81"/>
            <rFont val="Segoe UI"/>
            <family val="2"/>
          </rPr>
          <t>Alexandrinerklee, Krumenklee, Ölrettich, Inkarnatklee, Phazelie</t>
        </r>
      </text>
    </comment>
    <comment ref="A93" authorId="0" shapeId="0">
      <text>
        <r>
          <rPr>
            <sz val="9"/>
            <color indexed="81"/>
            <rFont val="Segoe UI"/>
            <family val="2"/>
          </rPr>
          <t xml:space="preserve">Alexandrinerklee, Krumenklee, Schwarzsamen, Inkarnatklee, Phazelie </t>
        </r>
      </text>
    </comment>
    <comment ref="A94" authorId="0" shapeId="0">
      <text>
        <r>
          <rPr>
            <sz val="8"/>
            <color indexed="81"/>
            <rFont val="Segoe UI"/>
            <family val="2"/>
          </rPr>
          <t>Bastardraygras, Inkarnatklee, Pannonische Wicke</t>
        </r>
      </text>
    </comment>
    <comment ref="A95" authorId="0" shapeId="0">
      <text>
        <r>
          <rPr>
            <sz val="9"/>
            <color indexed="81"/>
            <rFont val="Segoe UI"/>
            <family val="2"/>
          </rPr>
          <t>Winterwicke, Inkarnatklee, ital. Raygras</t>
        </r>
        <r>
          <rPr>
            <b/>
            <sz val="9"/>
            <color indexed="81"/>
            <rFont val="Segoe UI"/>
            <family val="2"/>
          </rPr>
          <t xml:space="preserve"> - als überjährigeGründecke kann Aussaatmenge halbiert werden</t>
        </r>
      </text>
    </comment>
    <comment ref="C95" authorId="0" shapeId="0">
      <text>
        <r>
          <rPr>
            <b/>
            <sz val="9"/>
            <color indexed="81"/>
            <rFont val="Segoe UI"/>
            <family val="2"/>
          </rPr>
          <t>als überjährige Gründecke kann die Aussaatmenge um 50% reduziert werden</t>
        </r>
      </text>
    </comment>
    <comment ref="A96" authorId="0" shapeId="0">
      <text>
        <r>
          <rPr>
            <sz val="8"/>
            <color indexed="81"/>
            <rFont val="Segoe UI"/>
            <family val="2"/>
          </rPr>
          <t xml:space="preserve">
Wildäsungsmischung für Herbst und Winteräsung</t>
        </r>
      </text>
    </comment>
    <comment ref="A97" authorId="0" shapeId="0">
      <text>
        <r>
          <rPr>
            <sz val="8"/>
            <color indexed="81"/>
            <rFont val="Segoe UI"/>
            <family val="2"/>
          </rPr>
          <t xml:space="preserve">
Sommerwicke, Futtererbse, Sojabohne, Grünmais</t>
        </r>
      </text>
    </comment>
    <comment ref="A98" authorId="0" shapeId="0">
      <text>
        <r>
          <rPr>
            <sz val="9"/>
            <color indexed="81"/>
            <rFont val="Segoe UI"/>
            <charset val="1"/>
          </rPr>
          <t>enthält 17 verschiedene ein- und mehrjährige Blühkomponenten, damit der Bestand auch einige Jahre einen wertvollen Lebensraum für Bienen aber auch sämtliche Insekten und Niederwild bietet - Aussaat bis Mitte August</t>
        </r>
      </text>
    </comment>
    <comment ref="A99" authorId="0" shapeId="0">
      <text>
        <r>
          <rPr>
            <sz val="9"/>
            <color indexed="81"/>
            <rFont val="Segoe UI"/>
            <family val="2"/>
          </rPr>
          <t xml:space="preserve">Pigmentplatterbse, Sommerwicke, Alexandrinerklee, Futtererbse, Saflor, Mungo, Sudangras, Meliorationsrettich
</t>
        </r>
      </text>
    </comment>
    <comment ref="A100" authorId="0" shapeId="0">
      <text>
        <r>
          <rPr>
            <sz val="8"/>
            <color indexed="81"/>
            <rFont val="Segoe UI"/>
            <family val="2"/>
          </rPr>
          <t xml:space="preserve">
Buchweizen, nematodenfeindlicher Senf, Ölrettich</t>
        </r>
      </text>
    </comment>
    <comment ref="A101" authorId="0" shapeId="0">
      <text>
        <r>
          <rPr>
            <sz val="8"/>
            <color indexed="81"/>
            <rFont val="Segoe UI"/>
            <family val="2"/>
          </rPr>
          <t xml:space="preserve">
Sommerwicke, Alexklee, Mellioratinsrettich</t>
        </r>
      </text>
    </comment>
    <comment ref="A102" authorId="0" shapeId="0">
      <text>
        <r>
          <rPr>
            <sz val="8"/>
            <color indexed="81"/>
            <rFont val="Segoe UI"/>
            <family val="2"/>
          </rPr>
          <t xml:space="preserve">
Buchweizen, Phacelia, Alexandrinerklee, Ölrettich, Senf, Mungo</t>
        </r>
      </text>
    </comment>
    <comment ref="A103" authorId="0" shapeId="0">
      <text>
        <r>
          <rPr>
            <sz val="8"/>
            <color indexed="81"/>
            <rFont val="Segoe UI"/>
            <family val="2"/>
          </rPr>
          <t xml:space="preserve">
Großkörniges Leguminosengemenge zur Stickstofffixierung</t>
        </r>
      </text>
    </comment>
    <comment ref="A104" authorId="0" shapeId="0">
      <text>
        <r>
          <rPr>
            <sz val="8"/>
            <color indexed="81"/>
            <rFont val="Segoe UI"/>
            <family val="2"/>
          </rPr>
          <t xml:space="preserve">
Alexandriner- und Krumenklee, Phacelia, Ölrettich </t>
        </r>
      </text>
    </comment>
    <comment ref="A105" authorId="0" shapeId="0">
      <text>
        <r>
          <rPr>
            <sz val="8"/>
            <color indexed="81"/>
            <rFont val="Segoe UI"/>
            <family val="2"/>
          </rPr>
          <t xml:space="preserve">
 Mungo,  Phacelia, Alexandrinerklee und Krumenklee</t>
        </r>
      </text>
    </comment>
    <comment ref="A106" authorId="0" shapeId="0">
      <text>
        <r>
          <rPr>
            <sz val="8"/>
            <color indexed="81"/>
            <rFont val="Segoe UI"/>
            <family val="2"/>
          </rPr>
          <t>Phacelia, Buchweizen, Ölrettich, Senf</t>
        </r>
      </text>
    </comment>
    <comment ref="A107" authorId="0" shapeId="0">
      <text>
        <r>
          <rPr>
            <sz val="9"/>
            <color indexed="81"/>
            <rFont val="Segoe UI"/>
            <family val="2"/>
          </rPr>
          <t>Italienisches Raygras, Bastardraygras, Winterwicke Pannonisch , Inkarnatklee; hohe Futterleistung, überjährig - meist überwinternd.</t>
        </r>
      </text>
    </comment>
    <comment ref="A108" authorId="0" shapeId="0">
      <text>
        <r>
          <rPr>
            <sz val="9"/>
            <color indexed="81"/>
            <rFont val="Segoe UI"/>
            <family val="2"/>
          </rPr>
          <t xml:space="preserve">Italienisches  Raygras tetraploide und diploide Sorte,  Persischer Klee  - für Grünverfütterung, Heu und Silagenutzung
</t>
        </r>
      </text>
    </comment>
    <comment ref="A109" authorId="0" shapeId="0">
      <text>
        <r>
          <rPr>
            <sz val="9"/>
            <color indexed="81"/>
            <rFont val="Segoe UI"/>
            <family val="2"/>
          </rPr>
          <t>händischer Eintrag hier möglich - Für Mischungen, die nicht gelistet sind</t>
        </r>
      </text>
    </comment>
    <comment ref="E109" authorId="0" shapeId="0">
      <text>
        <r>
          <rPr>
            <sz val="9"/>
            <color indexed="81"/>
            <rFont val="Segoe UI"/>
            <family val="2"/>
          </rPr>
          <t xml:space="preserve">
Hier bitte die geplante Menge je ha anführen</t>
        </r>
      </text>
    </comment>
  </commentList>
</comments>
</file>

<file path=xl/comments2.xml><?xml version="1.0" encoding="utf-8"?>
<comments xmlns="http://schemas.openxmlformats.org/spreadsheetml/2006/main">
  <authors>
    <author>Kriegner-Schramml Simon</author>
  </authors>
  <commentList>
    <comment ref="A33" authorId="0" shapeId="0">
      <text>
        <r>
          <rPr>
            <b/>
            <sz val="9"/>
            <color indexed="81"/>
            <rFont val="Segoe UI"/>
            <family val="2"/>
          </rPr>
          <t>Eingabemöglichkeit für nicht gelistete Kulturen</t>
        </r>
      </text>
    </comment>
    <comment ref="A42" authorId="0" shapeId="0">
      <text>
        <r>
          <rPr>
            <sz val="8"/>
            <color indexed="81"/>
            <rFont val="Segoe UI"/>
            <family val="2"/>
          </rPr>
          <t>Buchweizen, Phazelie, Alexandrinerklee - 100 % BIO Komponenten</t>
        </r>
      </text>
    </comment>
    <comment ref="A43" authorId="0" shapeId="0">
      <text>
        <r>
          <rPr>
            <sz val="8"/>
            <color indexed="81"/>
            <rFont val="Segoe UI"/>
            <family val="2"/>
          </rPr>
          <t xml:space="preserve">
Ölrettich, Senf, Alexandrinerklee, Phazelie, Kresse, Leindotter - 100 % BIO Komponenten</t>
        </r>
      </text>
    </comment>
    <comment ref="A44" authorId="0" shapeId="0">
      <text>
        <r>
          <rPr>
            <sz val="8"/>
            <color indexed="81"/>
            <rFont val="Segoe UI"/>
            <family val="2"/>
          </rPr>
          <t xml:space="preserve">
Saatplatterbse, Futter/Körnererbse, Saatwicke, Ackerbohne - 100% Bio-Komponenten</t>
        </r>
      </text>
    </comment>
    <comment ref="A45" authorId="0" shapeId="0">
      <text>
        <r>
          <rPr>
            <sz val="9"/>
            <color indexed="81"/>
            <rFont val="Segoe UI"/>
            <family val="2"/>
          </rPr>
          <t xml:space="preserve">Serradella, Weißklee, Inkarnatklee, Phazelie; Ölrettich (konventionelle Sorte), Buchweizen, Winterwicke pannonisch -  100 % BIO Komponenten. Bei Begrünung jeder 2. Reihe Aussaatmenge:  12 - 30 kg/ha
</t>
        </r>
      </text>
    </comment>
    <comment ref="A46" authorId="0" shapeId="0">
      <text>
        <r>
          <rPr>
            <sz val="8"/>
            <color indexed="81"/>
            <rFont val="Segoe UI"/>
            <family val="2"/>
          </rPr>
          <t xml:space="preserve">
Buchweizen, Senf, Phacelia, Leindotter, Kresse</t>
        </r>
      </text>
    </comment>
    <comment ref="A47" authorId="0" shapeId="0">
      <text>
        <r>
          <rPr>
            <sz val="8"/>
            <color indexed="81"/>
            <rFont val="Segoe UI"/>
            <family val="2"/>
          </rPr>
          <t xml:space="preserve">
Ackerbohne, Futter-, Platterbse, Wicke Gem.</t>
        </r>
      </text>
    </comment>
    <comment ref="A48" authorId="0" shapeId="0">
      <text>
        <r>
          <rPr>
            <sz val="8"/>
            <color indexed="81"/>
            <rFont val="Segoe UI"/>
            <family val="2"/>
          </rPr>
          <t xml:space="preserve">
Alexandrinerklee, Sparriger Klee, Perserklee, Kresse, Phazelia</t>
        </r>
      </text>
    </comment>
    <comment ref="A49" authorId="0" shapeId="0">
      <text>
        <r>
          <rPr>
            <sz val="8"/>
            <color indexed="81"/>
            <rFont val="Segoe UI"/>
            <family val="2"/>
          </rPr>
          <t xml:space="preserve">
Phazelia, Leindotter, Kresse, Ölrettich</t>
        </r>
      </text>
    </comment>
    <comment ref="A50" authorId="0" shapeId="0">
      <text>
        <r>
          <rPr>
            <sz val="8"/>
            <color indexed="81"/>
            <rFont val="Segoe UI"/>
            <family val="2"/>
          </rPr>
          <t xml:space="preserve">
überjährige Mischung für Biodiversitätsflächen im Biolandbau</t>
        </r>
      </text>
    </comment>
    <comment ref="A51" authorId="0" shapeId="0">
      <text>
        <r>
          <rPr>
            <sz val="8"/>
            <color indexed="81"/>
            <rFont val="Segoe UI"/>
            <family val="2"/>
          </rPr>
          <t xml:space="preserve">
40% Sommerwicke, 30% einjähriges Weidelgras, 20% Alexandrinerklee, 10% Buchweizen</t>
        </r>
      </text>
    </comment>
    <comment ref="A52" authorId="0" shapeId="0">
      <text>
        <r>
          <rPr>
            <sz val="8"/>
            <color indexed="81"/>
            <rFont val="Segoe UI"/>
            <family val="2"/>
          </rPr>
          <t xml:space="preserve">
bestes Futtergemenge, durch Spätsaatverträglichkeit und sehr guter Vorfruchtwirkung auch eine ideale Gründüngung</t>
        </r>
      </text>
    </comment>
    <comment ref="A53" authorId="0" shapeId="0">
      <text>
        <r>
          <rPr>
            <sz val="8"/>
            <color indexed="81"/>
            <rFont val="Segoe UI"/>
            <family val="2"/>
          </rPr>
          <t xml:space="preserve">
Italienisches Raygras, Bastardraygras, Winterwicke Pannonisch , Inkarnatklee; hohe Futterleistung, überjährig - meist überwinternd. Landsberger BIO ST 1 - 100 % BIO Komponenten - Aussaat bis Ende August -als Grünbrache: Aussaatmenge:
30-40 kg als Grünbrache</t>
        </r>
      </text>
    </comment>
    <comment ref="A54" authorId="0" shapeId="0">
      <text>
        <r>
          <rPr>
            <sz val="9"/>
            <color indexed="81"/>
            <rFont val="Segoe UI"/>
            <family val="2"/>
          </rPr>
          <t>händischer Eintrag hier möglich - Für Mischungen, die nicht gelistet sind</t>
        </r>
      </text>
    </comment>
    <comment ref="E54" authorId="0" shapeId="0">
      <text>
        <r>
          <rPr>
            <sz val="9"/>
            <color indexed="81"/>
            <rFont val="Segoe UI"/>
            <family val="2"/>
          </rPr>
          <t xml:space="preserve">
Hier bitte die geplante Menge je ha anführen</t>
        </r>
      </text>
    </comment>
  </commentList>
</comments>
</file>

<file path=xl/comments3.xml><?xml version="1.0" encoding="utf-8"?>
<comments xmlns="http://schemas.openxmlformats.org/spreadsheetml/2006/main">
  <authors>
    <author>Kriegner-Schramml Simon</author>
  </authors>
  <commentList>
    <comment ref="E3" authorId="0" shapeId="0">
      <text>
        <r>
          <rPr>
            <sz val="9"/>
            <color indexed="81"/>
            <rFont val="Segoe UI"/>
            <family val="2"/>
          </rPr>
          <t xml:space="preserve">
Hier bitte die geplante Menge je ha angeführen</t>
        </r>
      </text>
    </comment>
    <comment ref="A54" authorId="0" shapeId="0">
      <text>
        <r>
          <rPr>
            <b/>
            <sz val="9"/>
            <color indexed="81"/>
            <rFont val="Segoe UI"/>
            <family val="2"/>
          </rPr>
          <t>Eingabemöglichkeit für nicht gelistete Kulturen</t>
        </r>
      </text>
    </comment>
    <comment ref="A61" authorId="0" shapeId="0">
      <text>
        <r>
          <rPr>
            <sz val="8"/>
            <color indexed="81"/>
            <rFont val="Segoe UI"/>
            <family val="2"/>
          </rPr>
          <t xml:space="preserve">
Alexandrinerklee, Phazelie, Gingellikraut - ohne Kruziferen</t>
        </r>
      </text>
    </comment>
    <comment ref="E61" authorId="0" shapeId="0">
      <text>
        <r>
          <rPr>
            <sz val="8"/>
            <color indexed="81"/>
            <rFont val="Segoe UI"/>
            <family val="2"/>
          </rPr>
          <t xml:space="preserve">
Bitte Hier die geplante Menge je ha eingeben</t>
        </r>
      </text>
    </comment>
    <comment ref="A62" authorId="0" shapeId="0">
      <text>
        <r>
          <rPr>
            <sz val="8"/>
            <color indexed="81"/>
            <rFont val="Segoe UI"/>
            <family val="2"/>
          </rPr>
          <t>Rau-Sandhafer, Meliorationsrettich, Ölrettich multiresistent, Sareptasenf</t>
        </r>
      </text>
    </comment>
    <comment ref="A63" authorId="0" shapeId="0">
      <text>
        <r>
          <rPr>
            <sz val="8"/>
            <color indexed="81"/>
            <rFont val="Segoe UI"/>
            <family val="2"/>
          </rPr>
          <t>Buchweizen, Phazelie, Alexandrinerklee, Gingellikraut, Kresse</t>
        </r>
      </text>
    </comment>
    <comment ref="A64" authorId="0" shapeId="0">
      <text>
        <r>
          <rPr>
            <sz val="9"/>
            <color indexed="81"/>
            <rFont val="Segoe UI"/>
            <family val="2"/>
          </rPr>
          <t>Sommerweizen, Hafer, Buchweizen, Öllein, Hanf, Saflor, Rotklee, Ölrettich, Rispenhirse, Senf, Sorghum, Leindotter, Futterkohl, Sommerfutterraps, Sonnenblume, Mohn</t>
        </r>
      </text>
    </comment>
    <comment ref="A65" authorId="0" shapeId="0">
      <text>
        <r>
          <rPr>
            <sz val="8"/>
            <color indexed="81"/>
            <rFont val="Segoe UI"/>
            <family val="2"/>
          </rPr>
          <t>Rau-Sandhafer , Phazelie, Gingellikraut, Saatwicke, Persischer Klee, Alexandrinerklee, Ölrettich, Kresse, Leindotter, Sonnenblume, Öllein</t>
        </r>
      </text>
    </comment>
    <comment ref="A66" authorId="0" shapeId="0">
      <text>
        <r>
          <rPr>
            <sz val="8"/>
            <color indexed="81"/>
            <rFont val="Segoe UI"/>
            <family val="2"/>
          </rPr>
          <t>Buchweizen , Ölrettich (konventionelle Sorte) ,  Alexandrinerklee</t>
        </r>
      </text>
    </comment>
    <comment ref="A67" authorId="0" shapeId="0">
      <text>
        <r>
          <rPr>
            <sz val="8"/>
            <color indexed="81"/>
            <rFont val="Segoe UI"/>
            <family val="2"/>
          </rPr>
          <t>Senf (nematodenresistente Sorte), Buchweizen, Alexandrinerklee</t>
        </r>
      </text>
    </comment>
    <comment ref="A68" authorId="0" shapeId="0">
      <text>
        <r>
          <rPr>
            <sz val="8"/>
            <color indexed="81"/>
            <rFont val="Segoe UI"/>
            <family val="2"/>
          </rPr>
          <t>Ölrettich, Senf, Alexandrinerklee, Phazelie, Kresse, Leindotter</t>
        </r>
      </text>
    </comment>
    <comment ref="A69" authorId="0" shapeId="0">
      <text>
        <r>
          <rPr>
            <sz val="8"/>
            <color indexed="81"/>
            <rFont val="Segoe UI"/>
            <family val="2"/>
          </rPr>
          <t xml:space="preserve">Senf (nematodenresistente), Ölrettich   (nematodenresistent), Linse grün oder braun - speziell für Rübenfruchtfolge auch zur Mulchsaat geeignet </t>
        </r>
      </text>
    </comment>
    <comment ref="A70" authorId="0" shapeId="0">
      <text>
        <r>
          <rPr>
            <sz val="8"/>
            <color indexed="81"/>
            <rFont val="Segoe UI"/>
            <family val="2"/>
          </rPr>
          <t>Grünmais, Futter-/Körnererbse, Saatwicke</t>
        </r>
      </text>
    </comment>
    <comment ref="A71" authorId="0" shapeId="0">
      <text>
        <r>
          <rPr>
            <sz val="8"/>
            <color indexed="81"/>
            <rFont val="Segoe UI"/>
            <family val="2"/>
          </rPr>
          <t>Ackerbohne, Sojabohne, Futter-/ Körnererbse, Saatwicke</t>
        </r>
      </text>
    </comment>
    <comment ref="A72" authorId="0" shapeId="0">
      <text>
        <r>
          <rPr>
            <sz val="9"/>
            <color indexed="81"/>
            <rFont val="Segoe UI"/>
            <family val="2"/>
          </rPr>
          <t>einjährige reichblühende Mischung</t>
        </r>
      </text>
    </comment>
    <comment ref="A73" authorId="0" shapeId="0">
      <text>
        <r>
          <rPr>
            <sz val="8"/>
            <color indexed="81"/>
            <rFont val="Segoe UI"/>
            <family val="2"/>
          </rPr>
          <t>Bestehend aus nacheinander blühenden Pflanzen -diese  Saatgutmischung bietet bis zum ersten Frost ein Blütenangebot für Honigbienen, Wildbienen und Hummeln - Aussaat nicht vor Mitte Mai</t>
        </r>
      </text>
    </comment>
    <comment ref="A74" authorId="0" shapeId="0">
      <text>
        <r>
          <rPr>
            <sz val="8"/>
            <color indexed="81"/>
            <rFont val="Segoe UI"/>
            <family val="2"/>
          </rPr>
          <t>Bestehend aus 50 ein- und mehrjährigen Wild- bzw. Kulturarten; bietet ein ausdauerndes Blütenangebot für Bienen, Hummeln., Schmetterlinge und Nützlinge  - Aussaat nicht vor Mitte Mai</t>
        </r>
      </text>
    </comment>
    <comment ref="A75" authorId="0" shapeId="0">
      <text>
        <r>
          <rPr>
            <sz val="8"/>
            <color indexed="81"/>
            <rFont val="Segoe UI"/>
            <family val="2"/>
          </rPr>
          <t>Inkarnatklee, Rotklee, Weißklee, Luzerne, Schwedenklee, Bokharaklee, Koriander</t>
        </r>
      </text>
    </comment>
    <comment ref="A76" authorId="0" shapeId="0">
      <text>
        <r>
          <rPr>
            <sz val="9"/>
            <color indexed="81"/>
            <rFont val="Segoe UI"/>
            <family val="2"/>
          </rPr>
          <t>Inkarnatklee, Weißklee, Rotklee, Luzerne, Schwedenklee, Pannonische Wicke, Esparsette</t>
        </r>
      </text>
    </comment>
    <comment ref="A77" authorId="0" shapeId="0">
      <text>
        <r>
          <rPr>
            <sz val="9"/>
            <color indexed="81"/>
            <rFont val="Segoe UI"/>
            <family val="2"/>
          </rPr>
          <t>Luzerne, Weißklee, Inkarnatklee, Rotklee, Schwedenklee</t>
        </r>
      </text>
    </comment>
    <comment ref="A78" authorId="0" shapeId="0">
      <text>
        <r>
          <rPr>
            <sz val="9"/>
            <color indexed="81"/>
            <rFont val="Segoe UI"/>
            <family val="2"/>
          </rPr>
          <t xml:space="preserve">Ringelblume, Fenchel, Malve, Rotklee, Weißklee, Schwedenklee, Luzerne, Inkarnatklee, Öllein, Sonnenblume, Schwarzsamen, Phazelie
</t>
        </r>
      </text>
    </comment>
    <comment ref="A79" authorId="0" shapeId="0">
      <text>
        <r>
          <rPr>
            <sz val="8"/>
            <color indexed="81"/>
            <rFont val="Segoe UI"/>
            <family val="2"/>
          </rPr>
          <t>MUNGO, Saatwicke, Alexandrinerklee, SAFLOR, Sudangras, Öllein, Meliorationsrettich</t>
        </r>
      </text>
    </comment>
    <comment ref="A80" authorId="0" shapeId="0">
      <text>
        <r>
          <rPr>
            <sz val="9"/>
            <color indexed="81"/>
            <rFont val="Segoe UI"/>
            <family val="2"/>
          </rPr>
          <t xml:space="preserve">
Platterbse, Sommerwicke, Meliorationsrettich</t>
        </r>
      </text>
    </comment>
    <comment ref="A81" authorId="0" shapeId="0">
      <text>
        <r>
          <rPr>
            <sz val="8"/>
            <color indexed="81"/>
            <rFont val="Segoe UI"/>
            <family val="2"/>
          </rPr>
          <t xml:space="preserve">
Wildackermischung zur Sommeransaat</t>
        </r>
      </text>
    </comment>
    <comment ref="A82" authorId="0" shapeId="0">
      <text>
        <r>
          <rPr>
            <sz val="9"/>
            <color indexed="81"/>
            <rFont val="Segoe UI"/>
            <family val="2"/>
          </rPr>
          <t xml:space="preserve">Einjähriges (Westerw.)  Raygras, Bastardraygras, Alexandrinerklee, Persischer Klee - ÖAG-kontrollierte  Qualitätssaatgutmischung dh. kontrolliert ampferfrei </t>
        </r>
      </text>
    </comment>
    <comment ref="A83" authorId="0" shapeId="0">
      <text>
        <r>
          <rPr>
            <sz val="9"/>
            <color indexed="81"/>
            <rFont val="Segoe UI"/>
            <family val="2"/>
          </rPr>
          <t xml:space="preserve">einj. Kleegras, nach Wintergerste bis zu 3 Schnitte möglich (Einj. Raygras, Alexandrinerklee, Ital. Raygras) kontrolliert ampferfrei in 100 g
</t>
        </r>
      </text>
    </comment>
    <comment ref="A84" authorId="0" shapeId="0">
      <text>
        <r>
          <rPr>
            <sz val="9"/>
            <color indexed="81"/>
            <rFont val="Segoe UI"/>
            <family val="2"/>
          </rPr>
          <t xml:space="preserve">überj. Kleegrasmischung  kontrolliert ampferfrei in 100 g
</t>
        </r>
      </text>
    </comment>
    <comment ref="A85" authorId="0" shapeId="0">
      <text>
        <r>
          <rPr>
            <sz val="9"/>
            <color indexed="81"/>
            <rFont val="Segoe UI"/>
            <family val="2"/>
          </rPr>
          <t>Buchweizen,  Gelbsenf,  Kresse,  Alexandrinerklee,  Krumenklee,  Schwarzsamen, Phazelie</t>
        </r>
      </text>
    </comment>
    <comment ref="A86" authorId="0" shapeId="0">
      <text>
        <r>
          <rPr>
            <sz val="9"/>
            <color indexed="81"/>
            <rFont val="Segoe UI"/>
            <family val="2"/>
          </rPr>
          <t>Buchweizen, Kresse, Ölrettich, Gelbsenf, Inkarnatklee, Meliorationsrettich, Phazelie</t>
        </r>
      </text>
    </comment>
    <comment ref="A87" authorId="0" shapeId="0">
      <text>
        <r>
          <rPr>
            <sz val="9"/>
            <color indexed="81"/>
            <rFont val="Segoe UI"/>
            <family val="2"/>
          </rPr>
          <t>Ölrettich nematodenresistent,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>Alexandrinerklee, Gelbsenf nematodenresistent, Phazelie, 10% Krumenklee</t>
        </r>
      </text>
    </comment>
    <comment ref="A88" authorId="0" shapeId="0">
      <text>
        <r>
          <rPr>
            <sz val="9"/>
            <color indexed="81"/>
            <rFont val="Segoe UI"/>
            <family val="2"/>
          </rPr>
          <t>Buchweizen, Leindotter, Kresse, Ölrettich, Phazelie</t>
        </r>
      </text>
    </comment>
    <comment ref="A89" authorId="0" shapeId="0">
      <text>
        <r>
          <rPr>
            <sz val="9"/>
            <color indexed="81"/>
            <rFont val="Segoe UI"/>
            <family val="2"/>
          </rPr>
          <t>Alexandrinerklee, Krumenklee, Ölrettich, Inkarnatklee, Phazelie</t>
        </r>
      </text>
    </comment>
    <comment ref="A90" authorId="0" shapeId="0">
      <text>
        <r>
          <rPr>
            <sz val="9"/>
            <color indexed="81"/>
            <rFont val="Segoe UI"/>
            <family val="2"/>
          </rPr>
          <t xml:space="preserve">Alexandrinerklee, Krumenklee, Schwarzsamen, Inkarnatklee, Phazelie </t>
        </r>
      </text>
    </comment>
    <comment ref="A91" authorId="0" shapeId="0">
      <text>
        <r>
          <rPr>
            <sz val="8"/>
            <color indexed="81"/>
            <rFont val="Segoe UI"/>
            <family val="2"/>
          </rPr>
          <t>Bastardraygras, Inkarnatklee, Pannonische Wicke</t>
        </r>
      </text>
    </comment>
    <comment ref="A92" authorId="0" shapeId="0">
      <text>
        <r>
          <rPr>
            <sz val="9"/>
            <color indexed="81"/>
            <rFont val="Segoe UI"/>
            <family val="2"/>
          </rPr>
          <t>Winterwicke, Inkarnatklee, ital. Raygras</t>
        </r>
        <r>
          <rPr>
            <b/>
            <sz val="9"/>
            <color indexed="81"/>
            <rFont val="Segoe UI"/>
            <family val="2"/>
          </rPr>
          <t xml:space="preserve"> - als überjährigeGründecke kann Aussaatmenge halbiert werden</t>
        </r>
      </text>
    </comment>
    <comment ref="C92" authorId="0" shapeId="0">
      <text>
        <r>
          <rPr>
            <b/>
            <sz val="9"/>
            <color indexed="81"/>
            <rFont val="Segoe UI"/>
            <family val="2"/>
          </rPr>
          <t>als überjährige Gründecke kann die Aussaatmenge um 50% reduziert werden</t>
        </r>
      </text>
    </comment>
    <comment ref="A93" authorId="0" shapeId="0">
      <text>
        <r>
          <rPr>
            <sz val="8"/>
            <color indexed="81"/>
            <rFont val="Segoe UI"/>
            <family val="2"/>
          </rPr>
          <t xml:space="preserve">
Wildäsungsmischung für Herbst und Winteräsung</t>
        </r>
      </text>
    </comment>
    <comment ref="A94" authorId="0" shapeId="0">
      <text>
        <r>
          <rPr>
            <sz val="8"/>
            <color indexed="81"/>
            <rFont val="Segoe UI"/>
            <family val="2"/>
          </rPr>
          <t xml:space="preserve">
Sommerwicke, Futtererbse, Sojabohne, Grünmais</t>
        </r>
      </text>
    </comment>
    <comment ref="A95" authorId="0" shapeId="0">
      <text>
        <r>
          <rPr>
            <sz val="9"/>
            <color indexed="81"/>
            <rFont val="Segoe UI"/>
            <charset val="1"/>
          </rPr>
          <t>enthält 17 verschiedene ein- und mehrjährige Blühkomponenten, damit der Bestand auch einige Jahre einen wertvollen Lebensraum für Bienen aber auch sämtliche Insekten und Niederwild bietet - Aussaat bis Mitte August</t>
        </r>
      </text>
    </comment>
    <comment ref="A96" authorId="0" shapeId="0">
      <text>
        <r>
          <rPr>
            <sz val="9"/>
            <color indexed="81"/>
            <rFont val="Segoe UI"/>
            <family val="2"/>
          </rPr>
          <t xml:space="preserve">Pigmentplatterbse, Sommerwicke, Alexandrinerklee, Futtererbse, Saflor, Mungo, Sudangras, Meliorationsrettich
</t>
        </r>
      </text>
    </comment>
    <comment ref="A97" authorId="0" shapeId="0">
      <text>
        <r>
          <rPr>
            <sz val="8"/>
            <color indexed="81"/>
            <rFont val="Segoe UI"/>
            <family val="2"/>
          </rPr>
          <t xml:space="preserve">
Buchweizen, nematodenfeindlicher Senf, Ölrettich</t>
        </r>
      </text>
    </comment>
    <comment ref="A98" authorId="0" shapeId="0">
      <text>
        <r>
          <rPr>
            <sz val="8"/>
            <color indexed="81"/>
            <rFont val="Segoe UI"/>
            <family val="2"/>
          </rPr>
          <t xml:space="preserve">
Sommerwicke, Alexklee, Mellioratinsrettich</t>
        </r>
      </text>
    </comment>
    <comment ref="A99" authorId="0" shapeId="0">
      <text>
        <r>
          <rPr>
            <sz val="8"/>
            <color indexed="81"/>
            <rFont val="Segoe UI"/>
            <family val="2"/>
          </rPr>
          <t xml:space="preserve">
Buchweizen, Phacelia, Alexandrinerklee, Ölrettich, Senf, Mungo</t>
        </r>
      </text>
    </comment>
    <comment ref="A100" authorId="0" shapeId="0">
      <text>
        <r>
          <rPr>
            <sz val="8"/>
            <color indexed="81"/>
            <rFont val="Segoe UI"/>
            <family val="2"/>
          </rPr>
          <t xml:space="preserve">
Großkörniges Leguminosengemenge zur Stickstofffixierung</t>
        </r>
      </text>
    </comment>
    <comment ref="A101" authorId="0" shapeId="0">
      <text>
        <r>
          <rPr>
            <sz val="8"/>
            <color indexed="81"/>
            <rFont val="Segoe UI"/>
            <family val="2"/>
          </rPr>
          <t xml:space="preserve">
Alexandriner- und Krumenklee, Phacelia, Ölrettich </t>
        </r>
      </text>
    </comment>
    <comment ref="A102" authorId="0" shapeId="0">
      <text>
        <r>
          <rPr>
            <sz val="8"/>
            <color indexed="81"/>
            <rFont val="Segoe UI"/>
            <family val="2"/>
          </rPr>
          <t xml:space="preserve">
 Mungo,  Phacelia, Alexandrinerklee und Krumenklee</t>
        </r>
      </text>
    </comment>
    <comment ref="A103" authorId="0" shapeId="0">
      <text>
        <r>
          <rPr>
            <sz val="8"/>
            <color indexed="81"/>
            <rFont val="Segoe UI"/>
            <family val="2"/>
          </rPr>
          <t>Phacelia, Buchweizen, Ölrettich, Senf</t>
        </r>
      </text>
    </comment>
    <comment ref="A104" authorId="0" shapeId="0">
      <text>
        <r>
          <rPr>
            <sz val="9"/>
            <color indexed="81"/>
            <rFont val="Segoe UI"/>
            <family val="2"/>
          </rPr>
          <t>Italienisches Raygras, Bastardraygras, Winterwicke Pannonisch , Inkarnatklee; hohe Futterleistung, überjährig - meist überwinternd.</t>
        </r>
      </text>
    </comment>
    <comment ref="A105" authorId="0" shapeId="0">
      <text>
        <r>
          <rPr>
            <sz val="9"/>
            <color indexed="81"/>
            <rFont val="Segoe UI"/>
            <family val="2"/>
          </rPr>
          <t xml:space="preserve">Italienisches  Raygras tetraploide und diploide Sorte,  Persischer Klee  - für Grünverfütterung, Heu und Silagenutzung
</t>
        </r>
      </text>
    </comment>
    <comment ref="A106" authorId="0" shapeId="0">
      <text>
        <r>
          <rPr>
            <sz val="9"/>
            <color indexed="81"/>
            <rFont val="Segoe UI"/>
            <family val="2"/>
          </rPr>
          <t>händischer Eintrag hier möglich - Für Mischungen, die nicht gelistet sind</t>
        </r>
      </text>
    </comment>
    <comment ref="E106" authorId="0" shapeId="0">
      <text>
        <r>
          <rPr>
            <sz val="9"/>
            <color indexed="81"/>
            <rFont val="Segoe UI"/>
            <family val="2"/>
          </rPr>
          <t xml:space="preserve">
Hier bitte die geplante Menge je ha anführen</t>
        </r>
      </text>
    </comment>
  </commentList>
</comments>
</file>

<file path=xl/comments4.xml><?xml version="1.0" encoding="utf-8"?>
<comments xmlns="http://schemas.openxmlformats.org/spreadsheetml/2006/main">
  <authors>
    <author>Kriegner-Schramml Simon</author>
  </authors>
  <commentList>
    <comment ref="A32" authorId="0" shapeId="0">
      <text>
        <r>
          <rPr>
            <b/>
            <sz val="9"/>
            <color indexed="81"/>
            <rFont val="Segoe UI"/>
            <family val="2"/>
          </rPr>
          <t>Eingabemöglichkeit für nicht gelistete Kulturen</t>
        </r>
      </text>
    </comment>
    <comment ref="A39" authorId="0" shapeId="0">
      <text>
        <r>
          <rPr>
            <sz val="8"/>
            <color indexed="81"/>
            <rFont val="Segoe UI"/>
            <family val="2"/>
          </rPr>
          <t>Buchweizen, Phazelie, Alexandrinerklee - 100 % BIO Komponenten</t>
        </r>
      </text>
    </comment>
    <comment ref="A40" authorId="0" shapeId="0">
      <text>
        <r>
          <rPr>
            <sz val="8"/>
            <color indexed="81"/>
            <rFont val="Segoe UI"/>
            <family val="2"/>
          </rPr>
          <t xml:space="preserve">
Ölrettich, Senf, Alexandrinerklee, Phazelie, Kresse, Leindotter - 100 % BIO Komponenten</t>
        </r>
      </text>
    </comment>
    <comment ref="A41" authorId="0" shapeId="0">
      <text>
        <r>
          <rPr>
            <sz val="8"/>
            <color indexed="81"/>
            <rFont val="Segoe UI"/>
            <family val="2"/>
          </rPr>
          <t xml:space="preserve">
Saatplatterbse, Futter/Körnererbse, Saatwicke, Ackerbohne - 100% Bio-Komponenten</t>
        </r>
      </text>
    </comment>
    <comment ref="A42" authorId="0" shapeId="0">
      <text>
        <r>
          <rPr>
            <sz val="9"/>
            <color indexed="81"/>
            <rFont val="Segoe UI"/>
            <family val="2"/>
          </rPr>
          <t xml:space="preserve">Serradella, Weißklee, Inkarnatklee, Phazelie; Ölrettich (konventionelle Sorte), Buchweizen, Winterwicke pannonisch -  100 % BIO Komponenten. Bei Begrünung jeder 2. Reihe Aussaatmenge:  12 - 30 kg/ha
</t>
        </r>
      </text>
    </comment>
    <comment ref="A43" authorId="0" shapeId="0">
      <text>
        <r>
          <rPr>
            <sz val="8"/>
            <color indexed="81"/>
            <rFont val="Segoe UI"/>
            <family val="2"/>
          </rPr>
          <t xml:space="preserve">
Buchweizen, Senf, Phacelia, Leindotter, Kresse</t>
        </r>
      </text>
    </comment>
    <comment ref="A44" authorId="0" shapeId="0">
      <text>
        <r>
          <rPr>
            <sz val="8"/>
            <color indexed="81"/>
            <rFont val="Segoe UI"/>
            <family val="2"/>
          </rPr>
          <t xml:space="preserve">
Ackerbohne, Futter-, Platterbse, Wicke Gem.</t>
        </r>
      </text>
    </comment>
    <comment ref="A45" authorId="0" shapeId="0">
      <text>
        <r>
          <rPr>
            <sz val="8"/>
            <color indexed="81"/>
            <rFont val="Segoe UI"/>
            <family val="2"/>
          </rPr>
          <t xml:space="preserve">
Alexandrinerklee, Sparriger Klee, Perserklee, Kresse, Phazelia</t>
        </r>
      </text>
    </comment>
    <comment ref="A46" authorId="0" shapeId="0">
      <text>
        <r>
          <rPr>
            <sz val="8"/>
            <color indexed="81"/>
            <rFont val="Segoe UI"/>
            <family val="2"/>
          </rPr>
          <t xml:space="preserve">
Phazelia, Leindotter, Kresse, Ölrettich</t>
        </r>
      </text>
    </comment>
    <comment ref="A47" authorId="0" shapeId="0">
      <text>
        <r>
          <rPr>
            <sz val="8"/>
            <color indexed="81"/>
            <rFont val="Segoe UI"/>
            <family val="2"/>
          </rPr>
          <t xml:space="preserve">
überjährige Mischung für Biodiversitätsflächen im Biolandbau</t>
        </r>
      </text>
    </comment>
    <comment ref="A48" authorId="0" shapeId="0">
      <text>
        <r>
          <rPr>
            <sz val="8"/>
            <color indexed="81"/>
            <rFont val="Segoe UI"/>
            <family val="2"/>
          </rPr>
          <t xml:space="preserve">
40% Sommerwicke, 30% einjähriges Weidelgras, 20% Alexandrinerklee, 10% Buchweizen</t>
        </r>
      </text>
    </comment>
    <comment ref="A49" authorId="0" shapeId="0">
      <text>
        <r>
          <rPr>
            <sz val="8"/>
            <color indexed="81"/>
            <rFont val="Segoe UI"/>
            <family val="2"/>
          </rPr>
          <t xml:space="preserve">
bestes Futtergemenge, durch Spätsaatverträglichkeit und sehr guter Vorfruchtwirkung auch eine ideale Gründüngung</t>
        </r>
      </text>
    </comment>
    <comment ref="A50" authorId="0" shapeId="0">
      <text>
        <r>
          <rPr>
            <sz val="8"/>
            <color indexed="81"/>
            <rFont val="Segoe UI"/>
            <family val="2"/>
          </rPr>
          <t xml:space="preserve">
Italienisches Raygras, Bastardraygras, Winterwicke Pannonisch , Inkarnatklee; hohe Futterleistung, überjährig - meist überwinternd. Landsberger BIO ST 1 - 100 % BIO Komponenten - Aussaat bis Ende August -als Grünbrache: Aussaatmenge:
30-40 kg als Grünbrache</t>
        </r>
      </text>
    </comment>
    <comment ref="A51" authorId="0" shapeId="0">
      <text>
        <r>
          <rPr>
            <sz val="9"/>
            <color indexed="81"/>
            <rFont val="Segoe UI"/>
            <family val="2"/>
          </rPr>
          <t>händischer Eintrag hier möglich - Für Mischungen, die nicht gelistet sind</t>
        </r>
      </text>
    </comment>
    <comment ref="E51" authorId="0" shapeId="0">
      <text>
        <r>
          <rPr>
            <sz val="9"/>
            <color indexed="81"/>
            <rFont val="Segoe UI"/>
            <family val="2"/>
          </rPr>
          <t xml:space="preserve">
Hier bitte die geplante Menge je ha anführen</t>
        </r>
      </text>
    </comment>
  </commentList>
</comments>
</file>

<file path=xl/sharedStrings.xml><?xml version="1.0" encoding="utf-8"?>
<sst xmlns="http://schemas.openxmlformats.org/spreadsheetml/2006/main" count="1567" uniqueCount="874">
  <si>
    <t>MISCHUNGSBERECHNUNG</t>
  </si>
  <si>
    <t>Kosten/ha in €</t>
  </si>
  <si>
    <t>Richtpreis/kg</t>
  </si>
  <si>
    <t>Reinsaat-menge</t>
  </si>
  <si>
    <t>Kosten/ha bei Reinsaat</t>
  </si>
  <si>
    <t>Menge/ha</t>
  </si>
  <si>
    <t xml:space="preserve">Menge in kg </t>
  </si>
  <si>
    <t>Einzelkulturen</t>
  </si>
  <si>
    <t>Ackerbohne für Gründüngung</t>
  </si>
  <si>
    <t>Alexandrinerklee</t>
  </si>
  <si>
    <r>
      <t xml:space="preserve">Alexandrinerklee </t>
    </r>
    <r>
      <rPr>
        <b/>
        <sz val="12"/>
        <rFont val="Arial"/>
        <family val="2"/>
      </rPr>
      <t>BIO</t>
    </r>
  </si>
  <si>
    <t>Buchweizen</t>
  </si>
  <si>
    <t>Einjähriges Raygras (Westerwoldisches Raygras)</t>
  </si>
  <si>
    <r>
      <t>Einjähriges Raygras</t>
    </r>
    <r>
      <rPr>
        <b/>
        <sz val="12"/>
        <rFont val="Arial"/>
        <family val="2"/>
      </rPr>
      <t xml:space="preserve"> BIO</t>
    </r>
  </si>
  <si>
    <t>Italienisches Raygras  (Welsches Weidelgras) ampferfrei</t>
  </si>
  <si>
    <r>
      <t xml:space="preserve">Italienisches Raygras </t>
    </r>
    <r>
      <rPr>
        <b/>
        <sz val="12"/>
        <rFont val="Arial"/>
        <family val="2"/>
      </rPr>
      <t xml:space="preserve">BIO </t>
    </r>
  </si>
  <si>
    <t>Englisches Raygras</t>
  </si>
  <si>
    <t xml:space="preserve">Englisches Raygras ampferfrei </t>
  </si>
  <si>
    <r>
      <t xml:space="preserve">Englisches Raygras </t>
    </r>
    <r>
      <rPr>
        <b/>
        <sz val="12"/>
        <rFont val="Arial"/>
        <family val="2"/>
      </rPr>
      <t>BIO</t>
    </r>
  </si>
  <si>
    <t>Futtererbse</t>
  </si>
  <si>
    <r>
      <t>Futtererbse</t>
    </r>
    <r>
      <rPr>
        <b/>
        <sz val="12"/>
        <rFont val="Arial"/>
        <family val="2"/>
      </rPr>
      <t xml:space="preserve"> BIO</t>
    </r>
  </si>
  <si>
    <t>Gelbklee (Hopfenklee)</t>
  </si>
  <si>
    <t>Grünschnittroggen</t>
  </si>
  <si>
    <t>Inkarnatklee</t>
  </si>
  <si>
    <r>
      <t xml:space="preserve">Inkarnatklee </t>
    </r>
    <r>
      <rPr>
        <b/>
        <sz val="12"/>
        <rFont val="Arial"/>
        <family val="2"/>
      </rPr>
      <t>BIO</t>
    </r>
  </si>
  <si>
    <t xml:space="preserve">Kresse </t>
  </si>
  <si>
    <r>
      <t xml:space="preserve">Kresse </t>
    </r>
    <r>
      <rPr>
        <b/>
        <sz val="12"/>
        <rFont val="Arial"/>
        <family val="2"/>
      </rPr>
      <t>BIO</t>
    </r>
  </si>
  <si>
    <t>Krumenklee</t>
  </si>
  <si>
    <t>Leindotter</t>
  </si>
  <si>
    <r>
      <t xml:space="preserve">Leindotter </t>
    </r>
    <r>
      <rPr>
        <b/>
        <sz val="12"/>
        <rFont val="Arial"/>
        <family val="2"/>
      </rPr>
      <t>BIO</t>
    </r>
  </si>
  <si>
    <t>Luzerne</t>
  </si>
  <si>
    <r>
      <t xml:space="preserve">Luzerne </t>
    </r>
    <r>
      <rPr>
        <b/>
        <sz val="12"/>
        <rFont val="Arial"/>
        <family val="2"/>
      </rPr>
      <t>BIO</t>
    </r>
  </si>
  <si>
    <t>Luzerne mit Rhizobien inokuliert</t>
  </si>
  <si>
    <t>Luzerne Luzelle (Weideluzerne)</t>
  </si>
  <si>
    <t>Meliorationsrettich</t>
  </si>
  <si>
    <t>Ölrettich</t>
  </si>
  <si>
    <r>
      <t>Ölrettich</t>
    </r>
    <r>
      <rPr>
        <b/>
        <sz val="12"/>
        <rFont val="Arial"/>
        <family val="2"/>
      </rPr>
      <t xml:space="preserve"> BIO</t>
    </r>
  </si>
  <si>
    <t xml:space="preserve">Ölrettich multiresistent </t>
  </si>
  <si>
    <t>Ölrettich nematodenresistent</t>
  </si>
  <si>
    <r>
      <t>Ölrettich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nematodenhemmend</t>
    </r>
    <r>
      <rPr>
        <b/>
        <sz val="12"/>
        <rFont val="Arial"/>
        <family val="2"/>
      </rPr>
      <t xml:space="preserve"> BIO</t>
    </r>
  </si>
  <si>
    <t>Persischer Klee</t>
  </si>
  <si>
    <r>
      <t xml:space="preserve">Persischer Klee </t>
    </r>
    <r>
      <rPr>
        <b/>
        <sz val="12"/>
        <rFont val="Arial"/>
        <family val="2"/>
      </rPr>
      <t>BIO</t>
    </r>
  </si>
  <si>
    <t>Phazelie</t>
  </si>
  <si>
    <r>
      <t xml:space="preserve">Phazelie </t>
    </r>
    <r>
      <rPr>
        <b/>
        <sz val="12"/>
        <rFont val="Arial"/>
        <family val="2"/>
      </rPr>
      <t>BIO</t>
    </r>
  </si>
  <si>
    <t>Pigmentplatterbse</t>
  </si>
  <si>
    <r>
      <t xml:space="preserve">Pigmentplatterbse </t>
    </r>
    <r>
      <rPr>
        <b/>
        <sz val="12"/>
        <rFont val="Arial"/>
        <family val="2"/>
      </rPr>
      <t>BIO</t>
    </r>
  </si>
  <si>
    <t xml:space="preserve">Ringelblume </t>
  </si>
  <si>
    <t>Rotklee</t>
  </si>
  <si>
    <r>
      <t xml:space="preserve">Rotklee </t>
    </r>
    <r>
      <rPr>
        <b/>
        <sz val="12"/>
        <rFont val="Arial"/>
        <family val="2"/>
      </rPr>
      <t>BIO</t>
    </r>
  </si>
  <si>
    <t>Sand oder Rauhafer</t>
  </si>
  <si>
    <t>Sarepta-Senf</t>
  </si>
  <si>
    <t>Schwarzsamen oder Ramtilkraut / Gingellikraut / Mungo</t>
  </si>
  <si>
    <t>Schwedenklee</t>
  </si>
  <si>
    <t>Senf</t>
  </si>
  <si>
    <r>
      <t xml:space="preserve">Senf </t>
    </r>
    <r>
      <rPr>
        <b/>
        <sz val="12"/>
        <rFont val="Arial"/>
        <family val="2"/>
      </rPr>
      <t>BIO</t>
    </r>
  </si>
  <si>
    <t>Senf nematodenresistent</t>
  </si>
  <si>
    <r>
      <t xml:space="preserve">Senf </t>
    </r>
    <r>
      <rPr>
        <b/>
        <sz val="12"/>
        <rFont val="Arial"/>
        <family val="2"/>
      </rPr>
      <t>BIO</t>
    </r>
    <r>
      <rPr>
        <sz val="12"/>
        <rFont val="Arial"/>
        <family val="2"/>
      </rPr>
      <t xml:space="preserve"> nematodenresistent</t>
    </r>
  </si>
  <si>
    <t>Sommerfutterraps</t>
  </si>
  <si>
    <t>Steinklee gelb, Steinklee weiß (Bokharaklee)</t>
  </si>
  <si>
    <t>Sudangras</t>
  </si>
  <si>
    <t xml:space="preserve">WALDSTAUDENROGGEN </t>
  </si>
  <si>
    <r>
      <t xml:space="preserve">WALDSTAUDENROGGEN </t>
    </r>
    <r>
      <rPr>
        <b/>
        <sz val="12"/>
        <rFont val="Arial"/>
        <family val="2"/>
      </rPr>
      <t>BIO</t>
    </r>
  </si>
  <si>
    <t>Weißklee</t>
  </si>
  <si>
    <r>
      <t xml:space="preserve">Weißklee </t>
    </r>
    <r>
      <rPr>
        <b/>
        <sz val="12"/>
        <rFont val="Arial"/>
        <family val="2"/>
      </rPr>
      <t>BIO</t>
    </r>
  </si>
  <si>
    <t>Winterfutterraps</t>
  </si>
  <si>
    <t>Winterrübse</t>
  </si>
  <si>
    <t>Winterwicke Pannonisch</t>
  </si>
  <si>
    <r>
      <t xml:space="preserve">Winterwicke Pannonisch </t>
    </r>
    <r>
      <rPr>
        <b/>
        <sz val="12"/>
        <rFont val="Arial"/>
        <family val="2"/>
      </rPr>
      <t>BIO</t>
    </r>
  </si>
  <si>
    <t>Saatgutmischungen</t>
  </si>
  <si>
    <t xml:space="preserve"> AckerGrün Begrünungsmischung AquaPluss früh</t>
  </si>
  <si>
    <t xml:space="preserve"> AckerGrün Begrünungsmischung BodenlockerungsPluss  </t>
  </si>
  <si>
    <t xml:space="preserve"> AckerGrün Begrünungsmischung BodenPluss  </t>
  </si>
  <si>
    <t xml:space="preserve">AckerGrün Begrünungsmischung  HumusPluss </t>
  </si>
  <si>
    <t xml:space="preserve">AckerGrün Begrünungsmischung FruchtfolgePluss </t>
  </si>
  <si>
    <t>AckerGrün Begrünungsmischung SpeedPluss</t>
  </si>
  <si>
    <t xml:space="preserve">AckerGrün Begrünungsmischung ÖpulPLuss </t>
  </si>
  <si>
    <t xml:space="preserve">AckerGrün Begrünungsmischung RübenPluss </t>
  </si>
  <si>
    <t>AckerGrün Leguminosengemenge früh</t>
  </si>
  <si>
    <t>110</t>
  </si>
  <si>
    <t>AckerGrün Leguminosengemenge spät</t>
  </si>
  <si>
    <t>BIENENTRACHTBRACHE</t>
  </si>
  <si>
    <t>25</t>
  </si>
  <si>
    <t>Bienenweide einjährig  "TÜBINGER Art"</t>
  </si>
  <si>
    <t>8</t>
  </si>
  <si>
    <t>115</t>
  </si>
  <si>
    <t>35</t>
  </si>
  <si>
    <t>BIODIVERSITÄTSMISCHUNG</t>
  </si>
  <si>
    <t>Bodenfit</t>
  </si>
  <si>
    <t>BONI</t>
  </si>
  <si>
    <t>50</t>
  </si>
  <si>
    <t>DICKICHT</t>
  </si>
  <si>
    <t xml:space="preserve">Einsömmerige Kleegrasmischung  EZ - DIE SAAT - ÖAG - Qualitätssaatgutmischung </t>
  </si>
  <si>
    <t>FUTTERPROFI   EK einjähriges Kleegras</t>
  </si>
  <si>
    <t>30</t>
  </si>
  <si>
    <t>FUTTERPROFI   EI überjähriges Kleegras</t>
  </si>
  <si>
    <t xml:space="preserve">Landsberger Gemenge </t>
  </si>
  <si>
    <t>70</t>
  </si>
  <si>
    <t>LECKERBISSEN</t>
  </si>
  <si>
    <t>LEGUMIX</t>
  </si>
  <si>
    <t>ÖPULFIT</t>
  </si>
  <si>
    <t>ÖPULGOLD</t>
  </si>
  <si>
    <t>POWERMIX</t>
  </si>
  <si>
    <t>WiesenGrün Landsberger Gemenge ST 1</t>
  </si>
  <si>
    <t xml:space="preserve">WiesenGrün Vielgrasmischung ST 16 </t>
  </si>
  <si>
    <t>Wassergüte fein</t>
  </si>
  <si>
    <t>Wassergüte früh</t>
  </si>
  <si>
    <t>Wassergüte rau</t>
  </si>
  <si>
    <t>Kosten von Begrünungsmischungen und der einzelnen Kulturarten 2020</t>
  </si>
  <si>
    <t>Alphabetische Reihenfolge -  Begrünung</t>
  </si>
  <si>
    <t>kg/ha</t>
  </si>
  <si>
    <r>
      <t xml:space="preserve">€/kg
</t>
    </r>
    <r>
      <rPr>
        <sz val="12"/>
        <rFont val="Arial"/>
        <family val="2"/>
      </rPr>
      <t>(oder Pkg</t>
    </r>
    <r>
      <rPr>
        <b/>
        <sz val="12"/>
        <rFont val="Arial"/>
        <family val="2"/>
      </rPr>
      <t xml:space="preserve">.) </t>
    </r>
  </si>
  <si>
    <t>€/ha</t>
  </si>
  <si>
    <t>Anmerkungen</t>
  </si>
  <si>
    <t xml:space="preserve">Abessinischer Senf </t>
  </si>
  <si>
    <t xml:space="preserve">Zur Biofumigation geeignet, blattreich; gute Deckung und Äsung für Wild </t>
  </si>
  <si>
    <t>120 - 150</t>
  </si>
  <si>
    <t>25 - 30</t>
  </si>
  <si>
    <t>Bastardraygras</t>
  </si>
  <si>
    <t>2- bis mehrjährig in milden und mittleren Lagen, hoher Grünmasseertrag bei guter Nährstoffversorgung</t>
  </si>
  <si>
    <t xml:space="preserve">Bitterlupine </t>
  </si>
  <si>
    <t>160 - 180</t>
  </si>
  <si>
    <t>60 - 80</t>
  </si>
  <si>
    <t>Esparsette</t>
  </si>
  <si>
    <t>130 - 180</t>
  </si>
  <si>
    <t>Leguminose, braucht weniger Keimwasser als Körnererbse - Anbau mit Stützfrucht, eiweißreiches Futter; meist abfrostend</t>
  </si>
  <si>
    <t>Futterkohl</t>
  </si>
  <si>
    <t>3 - 5</t>
  </si>
  <si>
    <t>Gutes Futter, speziell für Wild sehr gut geeignet; hohe Winterfestigkeit, aber nicht mehrjährig</t>
  </si>
  <si>
    <t>90 - 150</t>
  </si>
  <si>
    <t xml:space="preserve">spätsaatverträglich, sehr gutes Durchwurzelungsvermögen </t>
  </si>
  <si>
    <t>89,1 - 148,5</t>
  </si>
  <si>
    <t>Herbstrübe</t>
  </si>
  <si>
    <t>Hirse</t>
  </si>
  <si>
    <t>Hornklee</t>
  </si>
  <si>
    <t>kein Sklerotiniaüberträger, eignet sich für Frischverfütterung, Heu- und Silagebereitung,
guter N-Verwerter</t>
  </si>
  <si>
    <t>10 - 15</t>
  </si>
  <si>
    <t>Kreuzblütler - Fruchtfolge beachten, im Gemenge anbauen,  Wirtspflanze von Rübenzystennematoden</t>
  </si>
  <si>
    <t>einjährig,abfrostend, tiefe Pfahlwurzel, sammelt effizient Stickstoff</t>
  </si>
  <si>
    <t>Kulturmalve</t>
  </si>
  <si>
    <t>Insektenblütige Kulturart, bildet tiefgehende ausdauernde Wurzeln</t>
  </si>
  <si>
    <t xml:space="preserve">Weideluzerne hat tiefer liegende Wurzelköpfe, die unempfindlicher sind gegen Tritt und Radschlupf </t>
  </si>
  <si>
    <t xml:space="preserve">6 - 8 </t>
  </si>
  <si>
    <t>Effiziente Reduzierung von Wurzelgallennematoden in Fruchtfolgen mit Kartoffeln, Zuckerrüben und Blumenzwiebeln. Keine Vermehrung von Ditylenchus dipsaci; als Zwischenfrucht in Zuckerrüben- Gemüse- und Blumenzwiebelfruchtfolgen - zur Biofumigation geeignet.</t>
  </si>
  <si>
    <t>20 - 25</t>
  </si>
  <si>
    <t>129 - 172</t>
  </si>
  <si>
    <t>195 - 260</t>
  </si>
  <si>
    <t>Saatplatterbse</t>
  </si>
  <si>
    <t>110 - 180</t>
  </si>
  <si>
    <r>
      <t xml:space="preserve">Saatplatterbse </t>
    </r>
    <r>
      <rPr>
        <b/>
        <sz val="12"/>
        <rFont val="Arial"/>
        <family val="2"/>
      </rPr>
      <t xml:space="preserve">BIO </t>
    </r>
  </si>
  <si>
    <t>100 - 130</t>
  </si>
  <si>
    <t>80 - 120</t>
  </si>
  <si>
    <t>10 - 20</t>
  </si>
  <si>
    <t xml:space="preserve">Serradella </t>
  </si>
  <si>
    <t>30 - 50</t>
  </si>
  <si>
    <r>
      <t>Serradella</t>
    </r>
    <r>
      <rPr>
        <b/>
        <sz val="12"/>
        <rFont val="Arial"/>
        <family val="2"/>
      </rPr>
      <t xml:space="preserve"> BIO</t>
    </r>
  </si>
  <si>
    <t>20 - 30</t>
  </si>
  <si>
    <t>100 - 120</t>
  </si>
  <si>
    <t>Kreuzblütler, geht im Aussaatjahr nicht in Blüte, bringt nährstoffreiches Futter</t>
  </si>
  <si>
    <t>Kreuzblütler, raschwüchsig, mehrschnittig, meist winterhart</t>
  </si>
  <si>
    <t>80 - 100</t>
  </si>
  <si>
    <t>DSV - Mischungen</t>
  </si>
  <si>
    <t>€/kg oder Pkg. *</t>
  </si>
  <si>
    <t>€/ha *</t>
  </si>
  <si>
    <t>Zusammensetzung der Begrünungsmischungen - Anmerkungen</t>
  </si>
  <si>
    <t>TerraLife AquaPro ohne Buchweizen konv.</t>
  </si>
  <si>
    <t xml:space="preserve">25 - 30 </t>
  </si>
  <si>
    <t>Phacelia, Ramtillkraut, Öllein, Rauhafer, Sorghum, Sonnenblume, Saflor</t>
  </si>
  <si>
    <t>TerraLife Beta Maxx 50 konv.</t>
  </si>
  <si>
    <t xml:space="preserve">40 - 45 </t>
  </si>
  <si>
    <t>Phacelia, Ramtillkraut, Alexandrinerklee, Rauhafer, Öllein, Sommerwicke, Bitterlupine, Serradella, Persischer Klee, Felderbse</t>
  </si>
  <si>
    <t>TerraLife Beta Maxx TR konv.</t>
  </si>
  <si>
    <t xml:space="preserve">30 - 35 </t>
  </si>
  <si>
    <t>Phacelia, Ramtillkraut, Alexandrinerklee, Rauhafer, Öllein, Abessinischer Kohl, Serradella, Sommerwicke, Persischer Klee, Felderbse, Tiefenrettich</t>
  </si>
  <si>
    <t>30 - 40</t>
  </si>
  <si>
    <t>TerraLife CoolSeason konv.</t>
  </si>
  <si>
    <t>Welsches Weidelgras, Inkarnatklee, Leindotter, Rotklee, Buchweizen, Rauhafer, Tiefenrettich, Deutsches Weidelgras, Öllein, Abessinischer Kohl, Weißer Senf, Raps</t>
  </si>
  <si>
    <t>FutterGreen konv. (einjähring)</t>
  </si>
  <si>
    <t xml:space="preserve">30 - 40 </t>
  </si>
  <si>
    <t>Deutsches Weidelgras, Inkarnatklee, Rotklee, Schwedenklee, Weißklee, Welsches Weidelgras, Winterwicke</t>
  </si>
  <si>
    <t>FutterGreen konv. (mehrjährig)</t>
  </si>
  <si>
    <t>Deutsches Weidelgras, Lieschgras, Wiesenschwingel, Rotklee, Schwedenklee, Weißklee</t>
  </si>
  <si>
    <t>TerraLife MaisPro TR konv.</t>
  </si>
  <si>
    <t>Öllein, Phacelia, Alexandrinerklee, Ramtillkraut, Roggen, Abessinischer Kohl, Serradella, Tiefenrettich, Persischer Klee, Sommerwicke, Schwedenklee, Sorghum, Inkarnatklee, Winterwicke, Felderbse, Rotklee, Saflor, Sonnenblume, Weißklee</t>
  </si>
  <si>
    <t>TerraLife MaisPro TR Greening 30 konv.</t>
  </si>
  <si>
    <t>Phacelia, Öllein, Sonnenblume, Perserklee, Ramtillkraut, Sorghum, Färberdistel, Felderbse, Sommerwicke, Serradella, Alexandrinerklee, Tiefenrettich, Abessinischer Kohl, Inkarnatklee, Winterwicke, Schwedenklee, Rotklee, Weißklee</t>
  </si>
  <si>
    <t>TerraLife MaisPro TR Greening 50 konv.</t>
  </si>
  <si>
    <t>TerraLife N-Fixx 50 konv.</t>
  </si>
  <si>
    <t>Alexandrinerklee, Felderbse, Öllein, Perserklee, Phacelia, Ramtillkraut, Serradella, Sonnenblume, Sorghum, Färberdistel, Sommerwicke</t>
  </si>
  <si>
    <t>TerraLife Rigol TR konv.</t>
  </si>
  <si>
    <t xml:space="preserve">20 - 25 </t>
  </si>
  <si>
    <t>Öllein, Phacelia, Leindotter, Ramtillkraut, Abessinischer Kohl, Rauhafer, Alexandrinerklee, Buchweizen, Tiefenrettich, Sommerwicke, Sonnenblume</t>
  </si>
  <si>
    <t>TerraLife SolaRigol konv.</t>
  </si>
  <si>
    <t xml:space="preserve">50 - 60 </t>
  </si>
  <si>
    <t>Ramtillkraut, Alexandrinerklee, Öllein, Rauhafer, Bitterlupine, Sommerwicke, Serradella, Persischer Klee, Felderbse</t>
  </si>
  <si>
    <t>TerraLife SolaRigol TR konv.</t>
  </si>
  <si>
    <t>Ramtillkraut, Rauhafer, Öllein, Sommerwicke, Abessinischer Kohl, Alexandrinerklee, Tiefenrettich, Serradella, Persischer Klee, Felderbse</t>
  </si>
  <si>
    <t>TerraLife VitaMaxx TR konv.</t>
  </si>
  <si>
    <t>Phacelia, Leindotter, Rauhafer, Buchweizen, Weißer Senf, Öllein, Ramtillkraut, Tiefenrettich, Raps, Abessinischer Kohl, Sonnenblume, Ölrettich</t>
  </si>
  <si>
    <t>TerraLife WarmSeason konv.</t>
  </si>
  <si>
    <t>Ramtillkraut, Alexandrinerklee, Öllein, Abessinischer Kohl, Sorghum, Sommerwicke, Saflor</t>
  </si>
  <si>
    <t>RWA - Mischungen</t>
  </si>
  <si>
    <t>€/kg oder Pkg.</t>
  </si>
  <si>
    <t>Zusammensetzung der Begrünungsmischungen  - Anmerkungen</t>
  </si>
  <si>
    <t xml:space="preserve">Buchweizen, Phazelie, Alexandrinerklee, Gingellikraut, Kresse - Aussaat bis Mitte August - Absackung 25 kg </t>
  </si>
  <si>
    <t xml:space="preserve">Buchweizen , Ölrettich (konventionelle Sorte) ,  Alexandrinerklee -  Aussaat bis Mitte/Ende August - Absackung 25 kg </t>
  </si>
  <si>
    <t>Senf (nematodenresistente Sorte), Buchweizen, Alexandrinerklee,  Aussaat bis Mitte August - Absackung  20 kg oder Big Bag 500 kg</t>
  </si>
  <si>
    <t>Ölrettich, Senf, Alexandrinerklee, Phazelie, Kresse, Leindotter -  Aussaat bis Ende August - Absackung  20 kg</t>
  </si>
  <si>
    <t>AckerGrün Weingarten I - Dauerbegrünung mit Weißklee</t>
  </si>
  <si>
    <t xml:space="preserve">Weißklee, Engl. Raygras, Wiesenrispe,  Ausläufer -Rotschwingel,  Horst-Rotschwingel, Schafschwingel - dauerhafte Mulchdecke mit extrem kurzwüchsigen Sorten - auch für Obstgartendauerbegrünung bestens geeignet - Aussaat bis Ende August - Absackung 10 kg </t>
  </si>
  <si>
    <t>AckerGrün Weingarten II - Dauerbegrünung ohne Klee</t>
  </si>
  <si>
    <t xml:space="preserve">Engl. Raygras, Wiesenrispe, Ausläufer-Rotschwingel, Horst-Rotschwingel, Schafschwingel - auch für Lagen, in denen Spinnmilben auftreten - für Obstgartendauerbegrünung bestens geeignet - Aussaat  bis Ende September -  Absackung 10 kg </t>
  </si>
  <si>
    <t xml:space="preserve">AckerGrün WeingartenPluss  </t>
  </si>
  <si>
    <t>Überjährige Saatgutmischung ohne Gräseranteil - Serradella, Weißklee, Gelbklee, Inkarnatklee, Phazelie, Ölrettich (konventionelle Sorte) , Buchweizen - Bei Begrünung jeder 2. Reihe Aussaatmenge:  12 - 30 kg/ha - Absackung  10 kg</t>
  </si>
  <si>
    <t xml:space="preserve">AckerGrün Biodiversitätmischung BIOLebensraumPluss </t>
  </si>
  <si>
    <t xml:space="preserve">AckerGrün Biodiversitätmischung BiodiversitätsPluss </t>
  </si>
  <si>
    <t xml:space="preserve">AckerGrün Biodiversitätmischung BlütenPluss </t>
  </si>
  <si>
    <t>Luzerne, Rotklee, Weißklee, Hornklee, Inkarnatklee, Esparsette - 6 insektenblütige überjährige Legumiosenarten +  Malve, Leindotter und Senf ebenfalls insektenblütig - Aussaat bis Mitte August - Absackung  10 kg</t>
  </si>
  <si>
    <t xml:space="preserve">AckerGrün Biodiversitätsmischung BienentrachtPluss </t>
  </si>
  <si>
    <t>17 insektenblütige Kulturarten - große  Artenvielfalt  und lockt somit zahlreiche Insekten an - geeignet als Bienentrachtbrache - Aussaat bis Mitte August - Absackung  10 kg</t>
  </si>
  <si>
    <t xml:space="preserve">AckerGrün BioUntersaatPluss </t>
  </si>
  <si>
    <t>Weißklee, Inkarnatklee, Alexandrinerklee, Persischer Klee - Absackung  10 kg; Untersaat 10 kg/ha, Reinsaat 20 kg/ha</t>
  </si>
  <si>
    <t xml:space="preserve">AckerGrün UntersaatPluss </t>
  </si>
  <si>
    <t>Weißklee, Rotschwingel, Englisches Raygras - Absackung  10 kg Untersaat 10 kg/ha, Reinsaat 20 kg/ha</t>
  </si>
  <si>
    <t xml:space="preserve">Italienisches  Raygras tetraploide und diploide Sorte,  Persischer Klee  - für Grünverfütterung, Heu und Silagenutzung - Absackung 10 kg </t>
  </si>
  <si>
    <t xml:space="preserve">Bestehend aus nacheinander blühenden Pflanzen -diese  Saatgutmischung bietet bis zum ersten Frost ein Blütenangebot für Honigbienen, Wildbienen und Hummeln - Aussaat nicht vor Mitte Mai - Absackung 1 kg/10 kg </t>
  </si>
  <si>
    <t xml:space="preserve">Bestehend aus 50 ein- und mehrjährigen Wild- bzw. Kulturarten; bietet ein ausdauerndes Blütenangebot für Bienen, Hummeln., Schmetterlinge und Nützlinge  - Aussaat nicht vor Mitte Mai - Absackung  1 kg/10 kg </t>
  </si>
  <si>
    <t xml:space="preserve">WOLFF - Mischung </t>
  </si>
  <si>
    <t xml:space="preserve">Artenreiche Weingarten Dauerbegrünung   -  Aussaat April -September gründlich durchmischen - ÖPUL 2015: Erosionsschutz Wein -  Absackung 10 kg </t>
  </si>
  <si>
    <t xml:space="preserve">WOLFF - Mischung ohne Luzerne </t>
  </si>
  <si>
    <t xml:space="preserve">Artenreiche Weingarten Dauerbegrünung   -  Eignung in trockenen Lagen  - Aussaat April -September gründlich durchmischen - ÖPUL 2015: Erosionsschutz Wein -  Absackung 10 kg </t>
  </si>
  <si>
    <t>Saatbau - Mischungen</t>
  </si>
  <si>
    <t>135 - 162</t>
  </si>
  <si>
    <t>Gräserfreie Mischung für Biodiversitätsflächen: Inkarnatklee, Rotklee, Weißklee, Luzerne, Schwedenklee, Bokharaklee, Koriander</t>
  </si>
  <si>
    <t>50 - 75</t>
  </si>
  <si>
    <t>114 - 171</t>
  </si>
  <si>
    <t>Platterbse Moni, Sommerwicke, Meliorationsrettich Forza, Stickstoffsammler mit Tiefenwirkung</t>
  </si>
  <si>
    <t>Wildackermischung zur Sommeransaat</t>
  </si>
  <si>
    <t>30 - 35</t>
  </si>
  <si>
    <t>einj. Kleegras, nach Wintergerste bis zu 3 Schnitte möglich (Einj. Raygras, Alexandrinerklee, Ital. Raygras) kontrolliert ampferfrei in 100 g</t>
  </si>
  <si>
    <t>102 - 119</t>
  </si>
  <si>
    <t>überj. Kleegrasmischung  kontrolliert ampferfrei in 100 g</t>
  </si>
  <si>
    <t>70 - 80</t>
  </si>
  <si>
    <t>196 - 224</t>
  </si>
  <si>
    <t>bestes Futtergemenge, durch Spätsaatverträglichkeit und sehr guter Vorfruchtwirkung auch eine ideale Gründüngung</t>
  </si>
  <si>
    <t>artenreiche Wildäsungsmischung für Herbst und Winteräsung</t>
  </si>
  <si>
    <t>Gründüngung und Futternutzung, Sommerwicke, Futtererbse, Sojabohne, Grünmais</t>
  </si>
  <si>
    <t>100 - 125</t>
  </si>
  <si>
    <t>160 - 200</t>
  </si>
  <si>
    <t xml:space="preserve">Großkörniges Leguminosengemenge zur Stickstofffixierung </t>
  </si>
  <si>
    <t>Buchweizen, nematodenfeindlicher Senf, Ölrettich</t>
  </si>
  <si>
    <t>Abfrostende Zwischenfruchtmischung; Sommerwicke, Alexandrinerklee, FORZA</t>
  </si>
  <si>
    <t xml:space="preserve">Alexandriner- und Krumenklee, Phacelia, Ölrettich </t>
  </si>
  <si>
    <t xml:space="preserve"> Mungo,  Phacelia, Alexandrinerklee und Krumenklee</t>
  </si>
  <si>
    <t>Phacelia, Buchweizen, Ölrettich, Senf, auch auf rauhere Saatbeete</t>
  </si>
  <si>
    <t>BIOGRÜN spät</t>
  </si>
  <si>
    <t>Buchweizen, Senf, Phacelia, Leindotter, Kresse</t>
  </si>
  <si>
    <t>BIOGRÜN Premium</t>
  </si>
  <si>
    <t>Ackerbohne, Futter-, Platterbse, Wicke Gem.</t>
  </si>
  <si>
    <t>BIOGRÜN Pro</t>
  </si>
  <si>
    <t>Alexandrinerklee, Sparriger Klee, Perserklee, Kresse, Phazelia</t>
  </si>
  <si>
    <t>BIOGRÜN Klassik</t>
  </si>
  <si>
    <t>Phazelia, Leindotter, Kresse, Ölrettich</t>
  </si>
  <si>
    <t>BIOGRÜN Diversität</t>
  </si>
  <si>
    <t>überjährige Mischung für Biodiversitätsflächen im Biolandbau</t>
  </si>
  <si>
    <t>Bio-Landsberger Gemenge</t>
  </si>
  <si>
    <t>Samen Maier GmbH</t>
  </si>
  <si>
    <r>
      <t xml:space="preserve">€/kg oder Pkg. </t>
    </r>
    <r>
      <rPr>
        <b/>
        <vertAlign val="superscript"/>
        <sz val="12"/>
        <rFont val="Arial"/>
        <family val="2"/>
      </rPr>
      <t>**</t>
    </r>
  </si>
  <si>
    <r>
      <t xml:space="preserve">€/ha </t>
    </r>
    <r>
      <rPr>
        <b/>
        <vertAlign val="superscript"/>
        <sz val="12"/>
        <rFont val="Arial"/>
        <family val="2"/>
      </rPr>
      <t>**</t>
    </r>
  </si>
  <si>
    <t>BIO AUSTRIA Zwischenfruchtmischung</t>
  </si>
  <si>
    <t>5 €/kg (50€/ Pkg.)</t>
  </si>
  <si>
    <t>150-200</t>
  </si>
  <si>
    <t>40% Sommerwicke, 30% einjähriges Weidelgras, 20% Alexandrinerklee, 10% Buchweizen; Zwischenfruchtmischung für Grünfütterung und Silage geeignet</t>
  </si>
  <si>
    <t>**) kostenloser Versand, Abgabe in 10 kg Gebinden</t>
  </si>
  <si>
    <t>Kulturarten, Sorten , Saatgutmischungen und Preise stellen Orientierungshilfen dar - ohne Gewähr auf dauernde Verfügbarkeit.</t>
  </si>
  <si>
    <t>Genauere Angaben bezüglich Sorten und ihre Eigenschaften finden Sie bei Ihrem Landesproduktenhändler oder</t>
  </si>
  <si>
    <t>Jahr 2021</t>
  </si>
  <si>
    <t>1,00 - 1,49</t>
  </si>
  <si>
    <t>120 - 223,5</t>
  </si>
  <si>
    <t>Leguminose; bevorzugt feuchte Klimagebiete, tiefgründige, kalkreiche, mittlere Böden bildet kräftige Pfahlwurzel mit vielen kurzen Seitenwurzeln aus. Anbau im Gemenge</t>
  </si>
  <si>
    <r>
      <t xml:space="preserve">Ackerbohne </t>
    </r>
    <r>
      <rPr>
        <b/>
        <sz val="12"/>
        <rFont val="Arial"/>
        <family val="2"/>
      </rPr>
      <t>BIO</t>
    </r>
  </si>
  <si>
    <t>2,10 - 2,45</t>
  </si>
  <si>
    <t>52,5 - 73,5</t>
  </si>
  <si>
    <t>Leguminose, hohes Nachwuchsvermögen im Gemenge mit Gräsern - gute Bienenweide, größte Energiedichte und Verdaulichkeit  zu  Beginn der Blüte, gleichmäßige Bodendurchwurzelung und tiefreichende Hauptwurzel schließen Boden sehr gut auf - meist abfrostend</t>
  </si>
  <si>
    <t>3,15 - 3,22</t>
  </si>
  <si>
    <t>78,8 - 94,5</t>
  </si>
  <si>
    <t>2,15 - 2,79</t>
  </si>
  <si>
    <t>53,8 - 83,7</t>
  </si>
  <si>
    <r>
      <t xml:space="preserve">Bastardraygras </t>
    </r>
    <r>
      <rPr>
        <b/>
        <sz val="12"/>
        <rFont val="Arial"/>
        <family val="2"/>
      </rPr>
      <t>BIO</t>
    </r>
  </si>
  <si>
    <t>209,6 - 235,8</t>
  </si>
  <si>
    <t>Leguminose, 1-jährig, blaublühend - zur Gründüngung</t>
  </si>
  <si>
    <t>1,40 - 1,90</t>
  </si>
  <si>
    <t>84 - 152</t>
  </si>
  <si>
    <t>Knöterichgewächs, Bienenweide; Kein Sklerotiniaüberträger, im Gemenge anbauen, nematodenneutral, rasche Jugendentwicklung - frostempfindlich - kommt rasch zur Samenbildung</t>
  </si>
  <si>
    <r>
      <t xml:space="preserve">Buchweizen </t>
    </r>
    <r>
      <rPr>
        <b/>
        <sz val="12"/>
        <rFont val="Arial"/>
        <family val="2"/>
      </rPr>
      <t>BIO</t>
    </r>
  </si>
  <si>
    <t>2,16 - 2,55</t>
  </si>
  <si>
    <t>129,6 - 204</t>
  </si>
  <si>
    <t>2,20 - 2,54</t>
  </si>
  <si>
    <t>88 - 101,6</t>
  </si>
  <si>
    <r>
      <t xml:space="preserve">Ca. 6-8 Wochen nach der Aussaat schnittreif, nematodenneutral, Nutzung vor Beginn des Ährenschiebens (einjährig) ideal im Gemenge mit Alexandrinerklee und/oder Persischem Klee. 
</t>
    </r>
    <r>
      <rPr>
        <i/>
        <sz val="11"/>
        <rFont val="Arial"/>
        <family val="2"/>
      </rPr>
      <t/>
    </r>
  </si>
  <si>
    <r>
      <t xml:space="preserve">Einjähriges Raygras </t>
    </r>
    <r>
      <rPr>
        <b/>
        <sz val="12"/>
        <rFont val="Arial"/>
        <family val="2"/>
      </rPr>
      <t>BIO</t>
    </r>
  </si>
  <si>
    <t>3,00 - 4,24</t>
  </si>
  <si>
    <t>90 - 127,2</t>
  </si>
  <si>
    <r>
      <t xml:space="preserve">Ausdauerndste Form der Raygräser, mehrjährig, kein Sklerotiniaüberträger, 
intensive Durchwurzelung der oberen Bodenschicht
</t>
    </r>
    <r>
      <rPr>
        <b/>
        <u/>
        <sz val="11"/>
        <rFont val="Arial"/>
        <family val="2"/>
      </rPr>
      <t>Preis sortenabhängig - Unterscheidung früher und später Sorten, Ampferfreiheit des Saatgutes etc.</t>
    </r>
  </si>
  <si>
    <t>5,00 - 8,03</t>
  </si>
  <si>
    <t>150 - 240,9</t>
  </si>
  <si>
    <t>2,2 - 2,27</t>
  </si>
  <si>
    <t>396 - 408,6</t>
  </si>
  <si>
    <t>Leguminose, mehrjährig, tiefwurzelnd;  im Gemenge mit anderen Leguminosen oder Gräsern anbauen</t>
  </si>
  <si>
    <t>1,18 - 1,20</t>
  </si>
  <si>
    <t>153,4 - 216</t>
  </si>
  <si>
    <t>1,45 - 1,50</t>
  </si>
  <si>
    <t>188,5 - 270</t>
  </si>
  <si>
    <t>41,6 - 69,4</t>
  </si>
  <si>
    <t>7,01 - 8,23</t>
  </si>
  <si>
    <t>210,3 - 246,9</t>
  </si>
  <si>
    <t xml:space="preserve">Leguminose, für magere Böden, anspruchslos, trockenresistent, eher niederliegend - 
nur im Gemenge sinnvoll </t>
  </si>
  <si>
    <t>0,81 - 1,49</t>
  </si>
  <si>
    <t>72,9 - 223,5</t>
  </si>
  <si>
    <r>
      <t xml:space="preserve">Grünschnittroggen </t>
    </r>
    <r>
      <rPr>
        <b/>
        <sz val="12"/>
        <rFont val="Arial"/>
        <family val="2"/>
      </rPr>
      <t>BIO</t>
    </r>
  </si>
  <si>
    <t xml:space="preserve">Sorte Rondo weiß grünköpfig; Sorte Samson weiß  violett köpfig - Absackung zu 0,5 kg </t>
  </si>
  <si>
    <t xml:space="preserve">Gelbes, großfallendes Korn, mittelfrühe Reife , TKM 8-15 g </t>
  </si>
  <si>
    <r>
      <t>Hirse</t>
    </r>
    <r>
      <rPr>
        <b/>
        <sz val="12"/>
        <rFont val="Arial"/>
        <family val="2"/>
      </rPr>
      <t xml:space="preserve"> BIO</t>
    </r>
  </si>
  <si>
    <t>Hybridsorghum -Silosorghum</t>
  </si>
  <si>
    <t>Silosorghum, massenwüchsiger Hybrid für Einsatz in Biogasanlagen und für Silagenutzung</t>
  </si>
  <si>
    <t>7,4 - 9,12</t>
  </si>
  <si>
    <t>148 - 182,4</t>
  </si>
  <si>
    <t>für trockene Lagen und schlechte Böden geeignet, niedriger Wuchs und sehr ausdauernd -
nur im Gemenge sinnvoll</t>
  </si>
  <si>
    <t>2,75 - 3,56</t>
  </si>
  <si>
    <t>82,5 - 106,8</t>
  </si>
  <si>
    <t>Leguminose, spätsaatverträglich, raschwüchsig, gute Unkrautunterdrückung, gute Vorfruchtwirkung, guter Mischungspartner in überwinternden Begrünungen, 
mit sich selbst nicht gut verträglich, Anbaupausen 5 - 6 Jahre, meist überwinternd</t>
  </si>
  <si>
    <t>3,4 - 3,66</t>
  </si>
  <si>
    <t>102 - 109,8</t>
  </si>
  <si>
    <t xml:space="preserve">Italienisches Raygras  (Welsches Weidelgras) </t>
  </si>
  <si>
    <t>2,3 - 2,63</t>
  </si>
  <si>
    <t>69 - 131,5</t>
  </si>
  <si>
    <t>3,12 - 3,90</t>
  </si>
  <si>
    <t>93,6 - 195</t>
  </si>
  <si>
    <t>3,45 - 3,58</t>
  </si>
  <si>
    <t>34,5 - 53,7</t>
  </si>
  <si>
    <t>5,58 - 6,14</t>
  </si>
  <si>
    <t>55,8 - 92,1</t>
  </si>
  <si>
    <t>177,1 - 265,65</t>
  </si>
  <si>
    <t>8 - 10</t>
  </si>
  <si>
    <t>2,97 - 7,25</t>
  </si>
  <si>
    <t>23,76 - 72,5</t>
  </si>
  <si>
    <t>langsame Jugendentwicklung, feines Wurzelwerk,  nicht selbstverträglich und nicht vor oder nach Kreuzblütlern anbauen - Fruchtfolge beachten</t>
  </si>
  <si>
    <t>7,52 - 8,95</t>
  </si>
  <si>
    <t>75,2 - 89,5</t>
  </si>
  <si>
    <t>Linse grün</t>
  </si>
  <si>
    <t>284,8 - 356</t>
  </si>
  <si>
    <t>Leguminose - im Gemenge anbauen, für leicht Böden, Grün, für Speisezwecke geeignet, zum Zwischenfruchtanbau im Gemenge Saatstärke bei 15-20 kg/ha</t>
  </si>
  <si>
    <t>Linse braun</t>
  </si>
  <si>
    <t>337,6 - 422</t>
  </si>
  <si>
    <t>Leguminose - großsamig, braun, für Speisezwecke geeignet, zum Zwischenfruchtanbau im Gemenge Saatstärke im Gemengeanbau 15-20 kg/ha</t>
  </si>
  <si>
    <t>3,56 - 4,87</t>
  </si>
  <si>
    <t>89 - 121,8</t>
  </si>
  <si>
    <t>"Königin der Futterpflanzen", Wertvolle Futterleguminose mit hohem Eiweißgehalt für wärmere, niederschlagsärmere Gebiete, kalkhaltige, tiefgründige Böden werden bevorzugt, pH -Wert um 6,5 ist erforderlich, verträgt keine stauende Nässe</t>
  </si>
  <si>
    <t>5,37 - 5,50</t>
  </si>
  <si>
    <t>134,3 - 137,5</t>
  </si>
  <si>
    <t>Luzerne Luzelle (ampferfreie Weideluzerne)</t>
  </si>
  <si>
    <t>6,41 - 8,35</t>
  </si>
  <si>
    <t>38,5 - 66,8</t>
  </si>
  <si>
    <t>rasche Entwicklung, wenig oberirdische Masse, verholzt nicht, lange und dicke Pfahlwurzel mit guter Tiefenlockerung, frostet ab und hinterlässt im Frühjahr nur kleine runde Löcher</t>
  </si>
  <si>
    <t>2,19 - 2,83</t>
  </si>
  <si>
    <t>43,8 - 56,6</t>
  </si>
  <si>
    <t>Frühe Saat und dichte Bestände verringern die Rettichbildung, Tiefe Durchwurzelung</t>
  </si>
  <si>
    <t>3,35 - 4,03</t>
  </si>
  <si>
    <t>67 - 80,6</t>
  </si>
  <si>
    <t>77,5 - 93</t>
  </si>
  <si>
    <t>Anbau bis Mitte August um optimale Nematodenbekämpfung zu gewährleisten. 
Sorten Colonel/Amigo - Resistenznote 1 - beste Nematodenentseuchungsrate. Sorte Compass friert schneller ab als herkömmliche Ölrettichsorten</t>
  </si>
  <si>
    <t>Ölrettich nematodenhemmend</t>
  </si>
  <si>
    <t>3,25 - 3,78</t>
  </si>
  <si>
    <t>81,3 - 113,4</t>
  </si>
  <si>
    <t>127 - 152,4</t>
  </si>
  <si>
    <t>104,5 - 125,4</t>
  </si>
  <si>
    <t>3,74 - 4,15</t>
  </si>
  <si>
    <t>74,8 - 103,8</t>
  </si>
  <si>
    <t>Leguminose, hohes Nachwuchsvermögen, im Gemenge mit Gräsern bauen, eiweißreiches Grünfutter, gute Bienenweide - vermehrt eine Unterart des Rübenzystennematoden</t>
  </si>
  <si>
    <t>4,30 - 4,79</t>
  </si>
  <si>
    <t>86 - 119,8</t>
  </si>
  <si>
    <t>10 - 18</t>
  </si>
  <si>
    <t>5,42 - 7,70</t>
  </si>
  <si>
    <t>54,2 - 138,6</t>
  </si>
  <si>
    <t>Dunkelkeimer, braucht feines Saatbett, nematoden- und fruchtfolgeneutral, trockenheitstolerant, Eignung für Mulchsaat, Bienenweide, bei später Aussaat höhere Saatstärke verwenden</t>
  </si>
  <si>
    <t>8,50 - 8,62</t>
  </si>
  <si>
    <t>85 - 155,2</t>
  </si>
  <si>
    <t>14,85 - 19,42</t>
  </si>
  <si>
    <t>148,5 - 291,3</t>
  </si>
  <si>
    <t>insektenblütige Kulturart, fruchtfolgeneutral, meist abfrostend, gute Durchwurzelung,
guter Stickstoffspeicher</t>
  </si>
  <si>
    <t>4,46 - 5,77</t>
  </si>
  <si>
    <t>89,2 - 144,3</t>
  </si>
  <si>
    <t>Leguminose - wertvolle Futterleguminose für kühlere, feuchte Lagen, überwinternd 
qualitativ und quantitativ sehr gute Erträge</t>
  </si>
  <si>
    <t>Rotklee ampferfrei</t>
  </si>
  <si>
    <t>6,24 - 7,25</t>
  </si>
  <si>
    <t>124,8 - 181,3</t>
  </si>
  <si>
    <r>
      <t xml:space="preserve">Rotklee </t>
    </r>
    <r>
      <rPr>
        <b/>
        <sz val="12"/>
        <rFont val="Arial"/>
        <family val="2"/>
      </rPr>
      <t>BIO</t>
    </r>
    <r>
      <rPr>
        <sz val="12"/>
        <rFont val="Arial"/>
        <family val="2"/>
      </rPr>
      <t xml:space="preserve"> (ampferfrei)</t>
    </r>
  </si>
  <si>
    <t>8,55 - 8,61</t>
  </si>
  <si>
    <t>171 - 215,3</t>
  </si>
  <si>
    <t>Rotklee ampferfrei, tetraploide Sorte</t>
  </si>
  <si>
    <t>1,65 - 2,13</t>
  </si>
  <si>
    <t>181,5 - 383,4</t>
  </si>
  <si>
    <t>Leguminose, rasche Jugendentwicklung, bessere Durchwurzelung als Futtererbse - kurzwüchsig, für trockene Standorte bestens geeignet  - Saatstärke im Schnitt bei 140 kg/ha</t>
  </si>
  <si>
    <t>267,3 - 437,4</t>
  </si>
  <si>
    <t>Saatwicke/Sommerwicke</t>
  </si>
  <si>
    <t>1,36 - 1,65</t>
  </si>
  <si>
    <t>136 - 214,5</t>
  </si>
  <si>
    <t>Leguminose, gute Futterleistung, rasche Jugendentwicklung; guter N-Sammler, geringe Mehltauanfälligkeit - Anbau im Gemenge, intensives und schnellwachsendes Wurzelwerk fördert die Garebildung</t>
  </si>
  <si>
    <r>
      <t xml:space="preserve">Saatwicke/Sommerwicke </t>
    </r>
    <r>
      <rPr>
        <b/>
        <sz val="12"/>
        <rFont val="Arial"/>
        <family val="2"/>
      </rPr>
      <t>BIO</t>
    </r>
  </si>
  <si>
    <t>215 - 279,5</t>
  </si>
  <si>
    <t>Saflor</t>
  </si>
  <si>
    <t>Korblütler, Tiefwurzler, forstet sicher ab, optimal zur Aufwertung von Zwischenfruchtmischungen</t>
  </si>
  <si>
    <t>1,71 - 2</t>
  </si>
  <si>
    <t>136,8 - 240</t>
  </si>
  <si>
    <r>
      <t>Saatstärke 350-500 K/m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, bei starkem Unkrautdruck und sehr leichten Böden die höhere Aussaatstärke wählen. Saattiefe 2-4 cm, Saatzeit April - September - zur Bekämpfung von Pratylenchus penetrans (Wurzelläsionsälchen)  keine Vermehrung von Trichodoriden (Überträger der Eisenfleckigkeit);   für alle Bodenarten geeignet, auch für sandige und saure Böden; Nutzung zur Silage, Viehfütterung und Biogas möglich  </t>
    </r>
  </si>
  <si>
    <r>
      <t>10</t>
    </r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>/5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bzw.
6 - 8</t>
    </r>
  </si>
  <si>
    <r>
      <t>5,54</t>
    </r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>/7,44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bzw.
7,80</t>
    </r>
  </si>
  <si>
    <r>
      <t>geringe Blühneigung und hohes Blattbildungsvermögen, bessere Durchwurzelung als Senf, gute Silageeignung; Preisangaben beziehen sich auf Sortenangaben (Sorte Energy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>;Sorte Vitasso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) bzw. auf eine allgemeine Preisbereichsangabe (ohne Sortenspezifikum)</t>
    </r>
  </si>
  <si>
    <t>9 - 10</t>
  </si>
  <si>
    <t>2,64 - 4,15</t>
  </si>
  <si>
    <t>23,8 - 41,5</t>
  </si>
  <si>
    <t xml:space="preserve"> gut abfrostend bzw. frostempfindlich, trockenheitsverträglich, geeignet für Mulchsaat, rasche Jugendentwicklung; - als Korbblütler mit der Sonnenblume verwandt - Fruchtfolge beachten - bezüglich Vermehrungspotential für Sclerotinia</t>
  </si>
  <si>
    <t>5,31 - 7,25</t>
  </si>
  <si>
    <t>106,2 - 145</t>
  </si>
  <si>
    <t>Für feuchtere Böden und in rauen schattigen Lagen als Ersatz für Rotklee,
sehr winterhart, unempfindlich gegen Nässe, gedeiht auf allen Böden. Pfahlwurzel mit kräftigen Seitenwurzeln.</t>
  </si>
  <si>
    <t>1,66 - 1,88</t>
  </si>
  <si>
    <t>16,6 - 37,6</t>
  </si>
  <si>
    <t>Kreuzblütler,anspruchslos, spätsaatverträglich, raschwüchsig schnelle Bodenbedeckung und dadurch gute Unkrautunterdrückung, zur Mulchsaat geeignet, später Anbau von Vorteil um nicht in Blüte zu gehen, gutes Durchwurzelungsvermögen, guter Mischungspartner
 - aber in kreuzblütlerbetonten Fruchtfolgen ungeeignet</t>
  </si>
  <si>
    <t>2,38 - 2,80</t>
  </si>
  <si>
    <t>23,8 - 56</t>
  </si>
  <si>
    <t>2,24 - 3,03</t>
  </si>
  <si>
    <t>44,8 - 75,8</t>
  </si>
  <si>
    <t>sieh Angaben zu Senf Oben; nematodenresistent bei rechtzeitigem Anbau - ideal in Fruchtfolgen mit Zuckerrübe, schnelle Jugendentwicklung, Sorte Accent: beste Nematodenresistenznote</t>
  </si>
  <si>
    <t>44,8 - 58,8</t>
  </si>
  <si>
    <t>124,2 - 207</t>
  </si>
  <si>
    <t>"Klee der sandigen Böden" - mit Stütz,-Deckfrucht anbauen da diese Kultur sehr leicht lagert und sehr langsam keimt - zeichnet sich  durch ein stark verzweigtes Wurzelwerk und die Ausbildung einer geschlossenen Gründecke aus, braucht eher niedrige pH-Werte, auf schweren Böden nur mäßig wüchsig, geringe Wärmeansprüche</t>
  </si>
  <si>
    <t>158,4 - 264</t>
  </si>
  <si>
    <t>2,52 - 2,81</t>
  </si>
  <si>
    <t>25,2 - 56,2</t>
  </si>
  <si>
    <t>Kreuzblütler, Schnitt vor Blütenbildung, rasche Keimung, hohe Blattmasse für Schnittnutzung, nährstoffreiches Futter, Zur Futternutzung mit 10 kg/ha, zur Gründüngung mit 15-20 kg/ha</t>
  </si>
  <si>
    <t>3,84 - 5,07</t>
  </si>
  <si>
    <t>96 - 152,1</t>
  </si>
  <si>
    <t>Leguminose, 2-jährig, d.h. Blütenbildung erst im 2. Jahr - gute Durchwurzelung des Bodens, durchwurzelt auch verdichtete Böden, anspruchslose, kalkliebende Pflanze, gute Meliorationspflanze, 
gelber Steinklee ist anpassungsfähiger und trockenheitstoleranter - im Gemenge anbauen</t>
  </si>
  <si>
    <t>2,15 - 2,20</t>
  </si>
  <si>
    <t>43 - 66</t>
  </si>
  <si>
    <t>hohes Nachwuchsvermögen - Nutzung als Grünfutter/Silage ab ca. 60 cm Wuchshöhe und vor Beginn des Rispenschiebens; Biogas, Wildäcker</t>
  </si>
  <si>
    <r>
      <t xml:space="preserve">Sudangras </t>
    </r>
    <r>
      <rPr>
        <b/>
        <sz val="12"/>
        <rFont val="Arial"/>
        <family val="2"/>
      </rPr>
      <t>BIO</t>
    </r>
  </si>
  <si>
    <t>60 - 90</t>
  </si>
  <si>
    <t>1,46 - 2,26</t>
  </si>
  <si>
    <t>146 - 271,2</t>
  </si>
  <si>
    <t>Bestockt stärker als Roggen, auch für ärmste Böden geeignet, gute Wildäsung und Futtermöglichkeit</t>
  </si>
  <si>
    <t>188 - 225,6</t>
  </si>
  <si>
    <t>5,56 - 6,10</t>
  </si>
  <si>
    <t>66,7 - 73,2</t>
  </si>
  <si>
    <t>geringe Boden,- und Klimaansprüche aber lichtbedürftig , kurzwüchsig und ausläuferbildend - Lückenfüller - Unterscheidung der Sorten in klein-mittel-großblättrig</t>
  </si>
  <si>
    <t>10,35 - 14,00</t>
  </si>
  <si>
    <t>124,2 - 168</t>
  </si>
  <si>
    <t>Winterfuttererbse</t>
  </si>
  <si>
    <t>227,5 - 315</t>
  </si>
  <si>
    <t>Leguminose, Anbau mit Stützfrucht, eiweißreiches Futter</t>
  </si>
  <si>
    <t>2,75 - 2,95</t>
  </si>
  <si>
    <t>27,5 - 59</t>
  </si>
  <si>
    <t>2,75 - 3,40</t>
  </si>
  <si>
    <t>27,5 - 51</t>
  </si>
  <si>
    <t>2,09 - 2,33</t>
  </si>
  <si>
    <t>167,2 - 275</t>
  </si>
  <si>
    <t>Leguminose meist überwinternd - Anbau im Gemenge, gute Durchwurzelung des Bodens.
Saatstärke</t>
  </si>
  <si>
    <t>2,66 - 2,75</t>
  </si>
  <si>
    <t>184 - 233</t>
  </si>
  <si>
    <t>Zottelwicke</t>
  </si>
  <si>
    <t>229,6 - 287</t>
  </si>
  <si>
    <t>Leguminose, Kräftige Wurzelbüschel, Strukturverbesserung auch in tieferen Bodenschichten, im Gemenge zur Gründüngung und als Futterpflanze, gute Bodenbedeckung, bildet auch noch in der kalten Jahreszeit Wurzelmasse</t>
  </si>
  <si>
    <t>72,5 - 87</t>
  </si>
  <si>
    <t>89,2 - 100,4</t>
  </si>
  <si>
    <t>77,4 - 90,3</t>
  </si>
  <si>
    <t>68 - 81,6</t>
  </si>
  <si>
    <t>100,5 - 134</t>
  </si>
  <si>
    <t>139,2 - 162,4</t>
  </si>
  <si>
    <t>112,4 - 126,5</t>
  </si>
  <si>
    <t>96 - 112</t>
  </si>
  <si>
    <t>81 - 94,5</t>
  </si>
  <si>
    <t>98,4 - 110,7</t>
  </si>
  <si>
    <t>50,8 - 63,5</t>
  </si>
  <si>
    <t>107 - 128,4</t>
  </si>
  <si>
    <t>73,8 - 86,1</t>
  </si>
  <si>
    <t>50,4 - 63</t>
  </si>
  <si>
    <t>63 - 75,6</t>
  </si>
  <si>
    <t>TerraLife SoilProtect konv.</t>
  </si>
  <si>
    <t>105 - 122,5</t>
  </si>
  <si>
    <t>Winterwicke, Dt. Weidelgras, Öllein, Inkarnatklee, Schwedenklee, Spitzwegerich</t>
  </si>
  <si>
    <t xml:space="preserve">*) Preise exkl. gesetzlicher Mwst.; Preisspanne ergibt sich aus der empfohlenen Spanne für die Saatstärke </t>
  </si>
  <si>
    <t>HESA - Mischungen</t>
  </si>
  <si>
    <t>Gründecke CLASSIC  HR 140   IBM/Bienen</t>
  </si>
  <si>
    <t>Buchweizen,  Gelbsenf,  Kresse,  Alexandrinerklee,  Krumenklee,  Schwarzsamen, Phazelie</t>
  </si>
  <si>
    <t>Gründecke  UNIVERSAL  HR 142   IBM/Bienen</t>
  </si>
  <si>
    <t>Buchweizen, Leindotter, Kresse, Ölrettich, Phazelie</t>
  </si>
  <si>
    <t>Gründecke SPEZIAL  HR 143  IBM/Bienen</t>
  </si>
  <si>
    <t>13</t>
  </si>
  <si>
    <t>3,59</t>
  </si>
  <si>
    <t>Alexandrinerklee, Krumenklee, Ölrettich, Inkarnatklee, Phazelie</t>
  </si>
  <si>
    <t>Gründecke PLUS   HR 146      IBM/Bienen</t>
  </si>
  <si>
    <t>10</t>
  </si>
  <si>
    <t>3,45</t>
  </si>
  <si>
    <t xml:space="preserve">Alexandrinerklee, Krumenklee, Schwarzsamen, Inkarnatklee, Phazelie </t>
  </si>
  <si>
    <t>Biodiversitätsmischung  HR 147 grob  IBM/Bienen</t>
  </si>
  <si>
    <t>Inkarnatklee,Weißklee, Rotklee, Luzerne,Schwedenklee, Pannonische Wicke, Esparsette</t>
  </si>
  <si>
    <t>Biodiversitätsmischung  HR 154 fein  IBM/Bienen</t>
  </si>
  <si>
    <t>Luzerne, Weißklee, Inkarnatklee, Rotklee, Schwedenklee</t>
  </si>
  <si>
    <t>Gründecke nematoden   HR 141   IBM/Bienen</t>
  </si>
  <si>
    <t>Ölrettich nem. res., Alexandrinerklee, Gelbsenf nem. res., Phazelie, 10% Krumenklee</t>
  </si>
  <si>
    <r>
      <t>Gründecke mit Mel. Rettich   HR 137  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O+    (Wasserschutz)</t>
    </r>
  </si>
  <si>
    <t>16</t>
  </si>
  <si>
    <t>3,54</t>
  </si>
  <si>
    <t>Buchweizen, Kresse, Ölrettich, Gelbsenf, Inkarnatklee, Meliorationsrettich, Phazelie</t>
  </si>
  <si>
    <t>Biodiversitätsmischung  HR 158   IBM/Bienen</t>
  </si>
  <si>
    <t>12</t>
  </si>
  <si>
    <t>6,23</t>
  </si>
  <si>
    <t>Ringelblume, Fenchel, Malve, Rotklee, Weißklee, Schwedenklee, Luzerne, Inkarnatklee, Öllein, Sonnenblume, Schwarzsamen, Phazelie</t>
  </si>
  <si>
    <t>Landsberger Gemenge HR 155</t>
  </si>
  <si>
    <t>2,94</t>
  </si>
  <si>
    <t>Bestes Futtergemenge, durch Spätsaatverträglichkeit und sehr guter Vorfruchtwirkung auch eine ideale Gründüngung, abfrostend.</t>
  </si>
  <si>
    <t xml:space="preserve">Alexandrinerklee, Phazelie, Gingellikraut  - ohne Kreuzblütler - Aussaat  bis Mitte August - Absackung 15 kg </t>
  </si>
  <si>
    <r>
      <t xml:space="preserve"> AckerGrün Begrünungsmischung </t>
    </r>
    <r>
      <rPr>
        <b/>
        <sz val="11"/>
        <rFont val="Arial"/>
        <family val="2"/>
      </rPr>
      <t>Bio</t>
    </r>
    <r>
      <rPr>
        <sz val="11"/>
        <rFont val="Arial"/>
        <family val="2"/>
      </rPr>
      <t xml:space="preserve">Pluss </t>
    </r>
  </si>
  <si>
    <r>
      <t xml:space="preserve">Buchweizen, Phazelie, Alexandrinerklee - </t>
    </r>
    <r>
      <rPr>
        <b/>
        <sz val="12"/>
        <rFont val="Arial"/>
        <family val="2"/>
      </rPr>
      <t>100 %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BIO Komponenten</t>
    </r>
    <r>
      <rPr>
        <sz val="12"/>
        <rFont val="Arial"/>
        <family val="2"/>
      </rPr>
      <t xml:space="preserve"> - Aussaat bis Mitte August - Absackung 25 kg </t>
    </r>
  </si>
  <si>
    <t>Rau-Sandhafer, Meliorationsrettich, Ölrettich multiresistent, Sareptasenf  -  Aussaat bis Mitte August - Absackung  20 kg</t>
  </si>
  <si>
    <t xml:space="preserve"> AckerGrün Begrünungsmischung FeldvoegelPluss</t>
  </si>
  <si>
    <t>Sommerweizen, Hafer, Buchweizen, Öllein, Hanf, Saflor, Rotklee, Ölrettich, Rispenhirse, Senf, Sorghum, Leindotter, Futterkohl, Sommerfutterraps, Sonnenblume, Mohn - Aussaat April bis Juni - Absackung 25KG</t>
  </si>
  <si>
    <t xml:space="preserve">Rau-Sandhafer, Phazelie, Gingellikraut, Saatwicke, Persischer Klee, Alexandrinerklee, Ölrettich (konventionelle Sorte), Kresse, Leindotter, Sonnenblume, Öllein - Aussaat bis Mitte August - Absackung 25 kg  </t>
  </si>
  <si>
    <r>
      <t>AckerGrün Begrünungsmischung ÖpulPLuss</t>
    </r>
    <r>
      <rPr>
        <b/>
        <sz val="11"/>
        <rFont val="Arial"/>
        <family val="2"/>
      </rPr>
      <t>BIO</t>
    </r>
  </si>
  <si>
    <r>
      <t xml:space="preserve">Ölrettich, Senf, Alexandrinerklee, Phazelie, Kresse, Leindotter - </t>
    </r>
    <r>
      <rPr>
        <b/>
        <sz val="12"/>
        <rFont val="Arial"/>
        <family val="2"/>
      </rPr>
      <t>100 %</t>
    </r>
    <r>
      <rPr>
        <b/>
        <i/>
        <sz val="12"/>
        <rFont val="Arial"/>
        <family val="2"/>
      </rPr>
      <t xml:space="preserve"> </t>
    </r>
    <r>
      <rPr>
        <b/>
        <sz val="12"/>
        <rFont val="Arial"/>
        <family val="2"/>
      </rPr>
      <t>BIO Komponenten</t>
    </r>
    <r>
      <rPr>
        <sz val="12"/>
        <rFont val="Arial"/>
        <family val="2"/>
      </rPr>
      <t xml:space="preserve"> -Aussaat bis Ende August - Absackung  20 kg</t>
    </r>
  </si>
  <si>
    <t>Senf (nematodenresistente), Ölrettich (nematodenresistent), Linse  - speziell für Rübenfruchtfolge auch zur Mulchsaat geeignet ; Aussaat bis Mitte August - Absackung 15 kg</t>
  </si>
  <si>
    <t>165,9 - 276,5</t>
  </si>
  <si>
    <t>156,6 - 261</t>
  </si>
  <si>
    <r>
      <t xml:space="preserve">AckerGrün WeingartenPluss  </t>
    </r>
    <r>
      <rPr>
        <b/>
        <sz val="11"/>
        <rFont val="Arial"/>
        <family val="2"/>
      </rPr>
      <t>BIO</t>
    </r>
  </si>
  <si>
    <r>
      <t xml:space="preserve">Serradella, Weißklee, Inkarnatklee, Phazelie; Ölrettich (konventionelle Sorte), Buchweizen, Winterwicke pannonisch -  </t>
    </r>
    <r>
      <rPr>
        <b/>
        <sz val="12"/>
        <rFont val="Arial"/>
        <family val="2"/>
      </rPr>
      <t xml:space="preserve">100 % BIO Komponenten. </t>
    </r>
    <r>
      <rPr>
        <sz val="12"/>
        <rFont val="Arial"/>
        <family val="2"/>
      </rPr>
      <t xml:space="preserve">Bei Begrünung jeder 2. Reihe Aussaatmenge:  12 - 30 kg/ha - Aussaat Frühjahr oder bis Ende August - Absackung 10 kg </t>
    </r>
  </si>
  <si>
    <t>165 - 198</t>
  </si>
  <si>
    <t xml:space="preserve">Grünmais, Futter-/Körnererbse, Saatwicke -  Aussaat bis Ende Juli - Absackung 20 kg </t>
  </si>
  <si>
    <t xml:space="preserve">Ackerbohne, Sojabohne, Futter-/ Körnererbse, Saatwicke - Aussaat bis Ende August - Absackung 20 kg </t>
  </si>
  <si>
    <r>
      <t xml:space="preserve">AckerGrün Leguminosengemenge </t>
    </r>
    <r>
      <rPr>
        <b/>
        <sz val="11"/>
        <rFont val="Arial"/>
        <family val="2"/>
      </rPr>
      <t>BIO</t>
    </r>
  </si>
  <si>
    <r>
      <t xml:space="preserve">Saatplatterbse, Futter/Körnererbse, Saatwicke, Ackerbohne - Aussaat Mitte/Ende August - </t>
    </r>
    <r>
      <rPr>
        <b/>
        <sz val="12"/>
        <rFont val="Arial"/>
        <family val="2"/>
      </rPr>
      <t>100 % BIO Komponenten</t>
    </r>
    <r>
      <rPr>
        <sz val="12"/>
        <rFont val="Arial"/>
        <family val="2"/>
      </rPr>
      <t xml:space="preserve"> - Aussaat Mitte/Ende August - Absackung  20 kg</t>
    </r>
  </si>
  <si>
    <t>Inkarnatklee, Rotklee, Luzerne, Esparsette, Phazelie, Leindotter - Aussaat Mitte August - Absackung 10 kg</t>
  </si>
  <si>
    <t>Luzerne, Rotklee, Weißklee, Inkarnatklee, Esparsette - Aussaat Mitte August - Absackung 10 kg</t>
  </si>
  <si>
    <t>Mischung für Blühstreifen</t>
  </si>
  <si>
    <t>enthält 17 verschiedene ein- und mehrjährige Blühkomponenten, damit der Bestand auch einige Jahre einen wertvollen Lebensraum für Bienen aber auch sämtliche Insekten und Niederwild bietet - Aussaat bis Mitte August - Absackung 10 kg</t>
  </si>
  <si>
    <r>
      <t xml:space="preserve">Einjähriges (Westerw.)  Raygras, Bastardraygras, Alexandrinerklee, Persischer Klee - ÖAG-kontrollierte DIE SAAT Qualitätssaatgutmischung dh. </t>
    </r>
    <r>
      <rPr>
        <b/>
        <sz val="12"/>
        <rFont val="Arial"/>
        <family val="2"/>
      </rPr>
      <t xml:space="preserve">kontrolliert ampferfrei in 100 g </t>
    </r>
    <r>
      <rPr>
        <sz val="12"/>
        <rFont val="Arial"/>
        <family val="2"/>
      </rPr>
      <t xml:space="preserve">-  Absackung 10 kg </t>
    </r>
  </si>
  <si>
    <t>60-80</t>
  </si>
  <si>
    <t>163,8 - 218,4</t>
  </si>
  <si>
    <r>
      <t xml:space="preserve">Italienisches Raygras, Bastardraygras, Winterwicke Pannonisch , Inkarnatklee; hohe Futterleistung, überjährig - meist überwinternd. Landsberger </t>
    </r>
    <r>
      <rPr>
        <b/>
        <sz val="12"/>
        <rFont val="Arial"/>
        <family val="2"/>
      </rPr>
      <t xml:space="preserve">BIO </t>
    </r>
    <r>
      <rPr>
        <sz val="12"/>
        <rFont val="Arial"/>
        <family val="2"/>
      </rPr>
      <t xml:space="preserve">ST 1 - </t>
    </r>
    <r>
      <rPr>
        <b/>
        <sz val="12"/>
        <rFont val="Arial"/>
        <family val="2"/>
      </rPr>
      <t xml:space="preserve">100 % BIO Komponenten </t>
    </r>
    <r>
      <rPr>
        <sz val="12"/>
        <rFont val="Arial"/>
        <family val="2"/>
      </rPr>
      <t>- Aussaat bis Ende August -als Grünbrache: Aussaatmenge: 30-40 kg als Grünbrache - Absackung  20 kg</t>
    </r>
  </si>
  <si>
    <r>
      <t xml:space="preserve">WiesenGrün Landsberger Gemenge </t>
    </r>
    <r>
      <rPr>
        <b/>
        <sz val="11"/>
        <rFont val="Arial"/>
        <family val="2"/>
      </rPr>
      <t xml:space="preserve">BIO </t>
    </r>
    <r>
      <rPr>
        <sz val="11"/>
        <rFont val="Arial"/>
        <family val="2"/>
      </rPr>
      <t>ST 1</t>
    </r>
  </si>
  <si>
    <t>225 - 300</t>
  </si>
  <si>
    <t>77,4 - 103,2</t>
  </si>
  <si>
    <t>7-10</t>
  </si>
  <si>
    <t>11,5 / 8,7</t>
  </si>
  <si>
    <t>80,15 / 60,7</t>
  </si>
  <si>
    <t>Bienenweide mehrjährig  "VEITSHÖCHHEIMER Art"</t>
  </si>
  <si>
    <t>71,9 / 54,1</t>
  </si>
  <si>
    <t>503,1 / 378,3</t>
  </si>
  <si>
    <t>150 - 187,5</t>
  </si>
  <si>
    <t>einjährige, reichblühende Pflanzengesellschaft zur Lebensraumgestalltung für Bienen
und Insekten</t>
  </si>
  <si>
    <t>94,5 - 110,3</t>
  </si>
  <si>
    <t>64,6 - 75,4</t>
  </si>
  <si>
    <t>Sommerwicke, Alexandrinerklee, Öllein, Saflor, Meliorationsrettich, Sudangras, Mungo</t>
  </si>
  <si>
    <t>Nitrofit</t>
  </si>
  <si>
    <t>Pigmentplatterbse, Sommerwicke, Alexandrinerklee, Futtererbse, Saflor, Mungo, Sudangras, Meliorationsrettich</t>
  </si>
  <si>
    <t>190 - 237,5</t>
  </si>
  <si>
    <t>20-25</t>
  </si>
  <si>
    <t>124 - 155</t>
  </si>
  <si>
    <t>219 - 292</t>
  </si>
  <si>
    <r>
      <t xml:space="preserve">Sofern nichtz anders angeführt stellen die Angaben € / kg oder Packung unverbindlich empfohlene </t>
    </r>
    <r>
      <rPr>
        <b/>
        <sz val="11"/>
        <rFont val="Arial"/>
        <family val="2"/>
      </rPr>
      <t>Verkaufspreise inkl. MwSt., exkl. Fracht dar</t>
    </r>
    <r>
      <rPr>
        <sz val="11"/>
        <rFont val="Arial"/>
        <family val="2"/>
      </rPr>
      <t xml:space="preserve">  - Änderungen und  Irrtum vorbehalten.</t>
    </r>
  </si>
  <si>
    <t>Beachten Sie hinsichtlich der Preisangaben die mit * und ** gekennzeichneten Spalten  (siehe Anmerkungen zu * und **).</t>
  </si>
  <si>
    <r>
      <t>online unter:</t>
    </r>
    <r>
      <rPr>
        <b/>
        <sz val="11"/>
        <rFont val="Arial"/>
        <family val="2"/>
      </rPr>
      <t xml:space="preserve"> https:/www.diesaat.at</t>
    </r>
    <r>
      <rPr>
        <sz val="11"/>
        <rFont val="Arial"/>
        <family val="2"/>
      </rPr>
      <t xml:space="preserve">; </t>
    </r>
    <r>
      <rPr>
        <b/>
        <sz val="11"/>
        <rFont val="Arial"/>
        <family val="2"/>
      </rPr>
      <t>https://www.hesa.co.at/</t>
    </r>
    <r>
      <rPr>
        <sz val="11"/>
        <rFont val="Arial"/>
        <family val="2"/>
      </rPr>
      <t xml:space="preserve">; </t>
    </r>
    <r>
      <rPr>
        <b/>
        <sz val="11"/>
        <rFont val="Arial"/>
        <family val="2"/>
      </rPr>
      <t>https:/www.saatbau.com</t>
    </r>
    <r>
      <rPr>
        <sz val="11"/>
        <rFont val="Arial"/>
        <family val="2"/>
      </rPr>
      <t xml:space="preserve">; </t>
    </r>
    <r>
      <rPr>
        <b/>
        <sz val="11"/>
        <rFont val="Arial"/>
        <family val="2"/>
      </rPr>
      <t>https://www.dsv-saaten.de</t>
    </r>
    <r>
      <rPr>
        <sz val="11"/>
        <rFont val="Arial"/>
        <family val="2"/>
      </rPr>
      <t xml:space="preserve"> und </t>
    </r>
    <r>
      <rPr>
        <b/>
        <sz val="11"/>
        <rFont val="Arial"/>
        <family val="2"/>
      </rPr>
      <t>https://www.samen-maier.at</t>
    </r>
  </si>
  <si>
    <t>Abessinischer Senf</t>
  </si>
  <si>
    <t>Bitterlupine</t>
  </si>
  <si>
    <t>Ölrettich neamtodenhemmend</t>
  </si>
  <si>
    <t>Sommerwicke/Saatwicke</t>
  </si>
  <si>
    <t>60</t>
  </si>
  <si>
    <t>20</t>
  </si>
  <si>
    <t>hohe N-Bindung, daher nur in Mischungen verwenden!, trockenheitsverträglich, sobald wie möglich anbauen (Juli), Pigmentplatterbse besitzt durch Neurotoxin insektizide Wirkung und ist nicht für die Fütterung geeignet.</t>
  </si>
  <si>
    <r>
      <t>55,4</t>
    </r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>/37,2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bzw.
46,8 - 62,4</t>
    </r>
  </si>
  <si>
    <r>
      <t xml:space="preserve">Hirse </t>
    </r>
    <r>
      <rPr>
        <b/>
        <sz val="12"/>
        <rFont val="Arial"/>
        <family val="2"/>
      </rPr>
      <t>BIO</t>
    </r>
  </si>
  <si>
    <r>
      <t xml:space="preserve">Saatplatterbse </t>
    </r>
    <r>
      <rPr>
        <b/>
        <sz val="12"/>
        <rFont val="Arial"/>
        <family val="2"/>
      </rPr>
      <t>BIO</t>
    </r>
  </si>
  <si>
    <r>
      <t xml:space="preserve">Serradella </t>
    </r>
    <r>
      <rPr>
        <b/>
        <sz val="12"/>
        <rFont val="Arial"/>
        <family val="2"/>
      </rPr>
      <t>BIO</t>
    </r>
  </si>
  <si>
    <t>Serradella</t>
  </si>
  <si>
    <t>14</t>
  </si>
  <si>
    <t>9</t>
  </si>
  <si>
    <r>
      <rPr>
        <sz val="11"/>
        <rFont val="Arial"/>
        <family val="2"/>
      </rPr>
      <t>angeführte Werte sind Durchschnitts - bzw. Beispielwerte</t>
    </r>
    <r>
      <rPr>
        <b/>
        <sz val="11"/>
        <rFont val="Arial"/>
        <family val="2"/>
      </rPr>
      <t xml:space="preserve">
Hier können auch eigene Werte eingetragen werden</t>
    </r>
  </si>
  <si>
    <t>Biodiversitätsmischung  HR 147 grob  IBM/Bienen (Fa. HESA)</t>
  </si>
  <si>
    <t>Biodiversitätsmischung  HR 154 fein  IBM/Bienen
(Fa. HESA)</t>
  </si>
  <si>
    <t>Biodiversitätsmischung  HR 158   IBM/Bienen (Fa. HESA)</t>
  </si>
  <si>
    <t>Menge
Reinsaat</t>
  </si>
  <si>
    <t>Gründecke nematoden   HR 141   IBM/Bienen
(Fa. HESA)</t>
  </si>
  <si>
    <r>
      <t>Gründecke mit Mel. Rettich   HR 137  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O+    (Wasserschutz) - (Fa.HESA)</t>
    </r>
  </si>
  <si>
    <t>Gründecke  UNIVERSAL  HR 142   IBM/Bienen
(Fa. HESA)</t>
  </si>
  <si>
    <t>Gründecke PLUS   HR 146      IBM/Bienen 
(Fa. HESA)</t>
  </si>
  <si>
    <t>Gründecke SPEZIAL  HR 143  IBM/Bienen 
(Fa. HESA)</t>
  </si>
  <si>
    <t>Gründecke CLASSIC  HR 140   IBM/Bienen 
(Fa. HESA)</t>
  </si>
  <si>
    <t>eigene Kultur 1</t>
  </si>
  <si>
    <t>eigene Kultur 2</t>
  </si>
  <si>
    <t>eigene Kultur 3</t>
  </si>
  <si>
    <t>eigene Kultur 4</t>
  </si>
  <si>
    <t>eigene Kultur 5</t>
  </si>
  <si>
    <t>eigene Kultur 6</t>
  </si>
  <si>
    <t>eigene Kultur 7</t>
  </si>
  <si>
    <t>eigene Eingabe hier möglich</t>
  </si>
  <si>
    <t>Landsberger Gemenge (Fa. Saatbau)</t>
  </si>
  <si>
    <t>LECKERBISSEN (Fa. Saatbau)</t>
  </si>
  <si>
    <t>LEGUMIX (Fa. Saatbau)</t>
  </si>
  <si>
    <t>Mischung für Blühstreifen (Fa. Die Saat)</t>
  </si>
  <si>
    <t>Nitrofit (Fa. Saatbau)</t>
  </si>
  <si>
    <t>Landsberger Gemenge HR155 (Fa. HESA)</t>
  </si>
  <si>
    <t>AckerGrün Begrünungsmischung AquaPluss früh
(Fa. Die Saat)</t>
  </si>
  <si>
    <t>AckerGrün Begrünungsmischung BodenlockerungsPluss (Fa. Die Saat)</t>
  </si>
  <si>
    <t>AckerGrün Begrünungsmischung BodenPluss
(Fa. Die Saat)</t>
  </si>
  <si>
    <t>AckerGrün FeldvoegelPluss (Fa. Die Saat)</t>
  </si>
  <si>
    <t>AckerGrün Begrünungsmischung  HumusPluss
(Fa. Die Saat)</t>
  </si>
  <si>
    <t>AckerGrün Begrünungsmischung FruchtfolgePluss (Fa. Die Saat)</t>
  </si>
  <si>
    <t>AckerGrün Begrünungsmischung SpeedPluss
(Fa. Die Saat)</t>
  </si>
  <si>
    <t>AckerGrün Begrünungsmischung ÖpulPLuss
(Fa. Die Saat)</t>
  </si>
  <si>
    <t>AckerGrün Begrünungsmischung RübenPluss
(Fa. Die Saat)</t>
  </si>
  <si>
    <t>AckerGrün Leguminosengemenge früh
(Fa. Die Saat)</t>
  </si>
  <si>
    <t>AckerGrün Leguminosengemenge spät
(Fa. Die Saat)</t>
  </si>
  <si>
    <t>BIENENTRACHTBRACHE (Fa. Saatbau)</t>
  </si>
  <si>
    <t>Bienenweide einjährig  "TÜBINGER Art"
(Fa. Die Saat)</t>
  </si>
  <si>
    <t>Bienenweide mehrjährig  
"VEITSHÖCHHEIMER Art"
(Fa. Die Saat)</t>
  </si>
  <si>
    <r>
      <t xml:space="preserve">Sie können hier den entsprechenden Preis eingeben - 
</t>
    </r>
    <r>
      <rPr>
        <sz val="11"/>
        <rFont val="Arial"/>
        <family val="2"/>
      </rPr>
      <t>die vorausgefüllten Werte entsprechen Durchschnittswerten laut Preisspanne gem. Begrünungstabelle 2021</t>
    </r>
    <r>
      <rPr>
        <b/>
        <sz val="11"/>
        <rFont val="Arial"/>
        <family val="2"/>
      </rPr>
      <t xml:space="preserve">
</t>
    </r>
  </si>
  <si>
    <t>BIODIVERSITÄTSMISCHUNG (Fa. Saatbau)</t>
  </si>
  <si>
    <t>Bodenfit (Fa. Saatbau)</t>
  </si>
  <si>
    <t>BONI (Fa. Saatbau)</t>
  </si>
  <si>
    <t>DICKICHT (Fa. Saatbau)</t>
  </si>
  <si>
    <t>FUTTERPROFI   EK einjähriges Kleegras
(Fa. Saatbau)</t>
  </si>
  <si>
    <t>FUTTERPROFI   EI überjähriges Kleegras
(Fa. Saatbau)</t>
  </si>
  <si>
    <t>ÖPULFIT (Fa. Saatbau)</t>
  </si>
  <si>
    <t>WiesenGrün Landsberger Gemenge ST 1
(Fa. Die Saat)</t>
  </si>
  <si>
    <t>WiesenGrün Vielgrasmischung ST 16
(Fa. Die Saat)</t>
  </si>
  <si>
    <t>ÖPULGOLD (Fa. Saatbau)</t>
  </si>
  <si>
    <t>ÖPULPLUS (Fa. Saatbau)</t>
  </si>
  <si>
    <t>POWERMIX (Fa. Saatbau)</t>
  </si>
  <si>
    <t>Wassergüte fein (Fa. Saatbau)</t>
  </si>
  <si>
    <t>Wassergüte früh (Fa. Saatbau)</t>
  </si>
  <si>
    <t>Wassergüte rau (Fa. Saatbau)</t>
  </si>
  <si>
    <r>
      <t xml:space="preserve">Sie können hier den entsprechenden Preis eingeben - 
</t>
    </r>
    <r>
      <rPr>
        <sz val="11"/>
        <rFont val="Arial"/>
        <family val="2"/>
      </rPr>
      <t>die vorausgefüllten Werte entsprechen Durchschnittswerten laut Preisspanne gem. Begrünungstabelle 2021</t>
    </r>
  </si>
  <si>
    <r>
      <rPr>
        <sz val="11"/>
        <rFont val="Arial"/>
        <family val="2"/>
      </rPr>
      <t>angeführte Werte sind Durchschnitts - bzw. Beispielwerte</t>
    </r>
    <r>
      <rPr>
        <b/>
        <sz val="11"/>
        <rFont val="Arial"/>
        <family val="2"/>
      </rPr>
      <t xml:space="preserve">
HIER können auch eigene Werte eingegeben werden</t>
    </r>
  </si>
  <si>
    <r>
      <t xml:space="preserve">AckerGrün Begrünungsmischung </t>
    </r>
    <r>
      <rPr>
        <b/>
        <sz val="12"/>
        <rFont val="Arial"/>
        <family val="2"/>
      </rPr>
      <t>Bio</t>
    </r>
    <r>
      <rPr>
        <sz val="12"/>
        <rFont val="Arial"/>
        <family val="2"/>
      </rPr>
      <t>Pluss 
(Fa. Die Saat)</t>
    </r>
  </si>
  <si>
    <r>
      <t>AckerGrün Begrünungsmischung ÖpulPLuss</t>
    </r>
    <r>
      <rPr>
        <b/>
        <sz val="12"/>
        <rFont val="Arial"/>
        <family val="2"/>
      </rPr>
      <t xml:space="preserve">BIO
</t>
    </r>
    <r>
      <rPr>
        <sz val="12"/>
        <rFont val="Arial"/>
        <family val="2"/>
      </rPr>
      <t>(Fa. Die Saat)</t>
    </r>
  </si>
  <si>
    <r>
      <t xml:space="preserve">AckerGrün Leguminosengemenge </t>
    </r>
    <r>
      <rPr>
        <b/>
        <sz val="12"/>
        <rFont val="Arial"/>
        <family val="2"/>
      </rPr>
      <t xml:space="preserve">BIO
</t>
    </r>
    <r>
      <rPr>
        <sz val="12"/>
        <rFont val="Arial"/>
        <family val="2"/>
      </rPr>
      <t>(Fa. Die Saat)</t>
    </r>
  </si>
  <si>
    <r>
      <t xml:space="preserve">AckerGrün Weingarten Pluss </t>
    </r>
    <r>
      <rPr>
        <b/>
        <sz val="12"/>
        <rFont val="Arial"/>
        <family val="2"/>
      </rPr>
      <t xml:space="preserve">BIO
</t>
    </r>
    <r>
      <rPr>
        <sz val="12"/>
        <rFont val="Arial"/>
        <family val="2"/>
      </rPr>
      <t>(Fa. Die Saat)</t>
    </r>
  </si>
  <si>
    <r>
      <rPr>
        <b/>
        <sz val="12"/>
        <rFont val="Arial"/>
        <family val="2"/>
      </rPr>
      <t>BIO</t>
    </r>
    <r>
      <rPr>
        <sz val="12"/>
        <rFont val="Arial"/>
        <family val="2"/>
      </rPr>
      <t>GRÜN spät (Fa. Saatbau)</t>
    </r>
  </si>
  <si>
    <r>
      <rPr>
        <b/>
        <sz val="12"/>
        <rFont val="Arial"/>
        <family val="2"/>
      </rPr>
      <t>BIO</t>
    </r>
    <r>
      <rPr>
        <sz val="12"/>
        <rFont val="Arial"/>
        <family val="2"/>
      </rPr>
      <t>GRÜN Premium (Fa. Saatbau)</t>
    </r>
  </si>
  <si>
    <r>
      <rPr>
        <b/>
        <sz val="12"/>
        <rFont val="Arial"/>
        <family val="2"/>
      </rPr>
      <t>BIO</t>
    </r>
    <r>
      <rPr>
        <sz val="12"/>
        <rFont val="Arial"/>
        <family val="2"/>
      </rPr>
      <t>GRÜN Pro (Fa. Saatbau)</t>
    </r>
  </si>
  <si>
    <r>
      <rPr>
        <b/>
        <sz val="12"/>
        <rFont val="Arial"/>
        <family val="2"/>
      </rPr>
      <t>BIO</t>
    </r>
    <r>
      <rPr>
        <sz val="12"/>
        <rFont val="Arial"/>
        <family val="2"/>
      </rPr>
      <t>GRÜN Klassik (Fa. Saatbau)</t>
    </r>
  </si>
  <si>
    <r>
      <rPr>
        <b/>
        <sz val="12"/>
        <rFont val="Arial"/>
        <family val="2"/>
      </rPr>
      <t>BIO</t>
    </r>
    <r>
      <rPr>
        <sz val="12"/>
        <rFont val="Arial"/>
        <family val="2"/>
      </rPr>
      <t>GRÜN Diversität (Fa. Saatbau)</t>
    </r>
  </si>
  <si>
    <r>
      <rPr>
        <b/>
        <sz val="12"/>
        <rFont val="Arial"/>
        <family val="2"/>
      </rPr>
      <t>Bio</t>
    </r>
    <r>
      <rPr>
        <sz val="12"/>
        <rFont val="Arial"/>
        <family val="2"/>
      </rPr>
      <t>-Landsberger Gemenge (Fa. Saatbau)</t>
    </r>
  </si>
  <si>
    <r>
      <t xml:space="preserve">WiesenGrün Landsberger Gemenge </t>
    </r>
    <r>
      <rPr>
        <b/>
        <sz val="12"/>
        <rFont val="Arial"/>
        <family val="2"/>
      </rPr>
      <t xml:space="preserve">BIO </t>
    </r>
    <r>
      <rPr>
        <sz val="12"/>
        <rFont val="Arial"/>
        <family val="2"/>
      </rPr>
      <t>ST 1
(Fa. Die Saat)</t>
    </r>
  </si>
  <si>
    <r>
      <rPr>
        <b/>
        <sz val="12"/>
        <rFont val="Arial"/>
        <family val="2"/>
      </rPr>
      <t>BIO</t>
    </r>
    <r>
      <rPr>
        <sz val="12"/>
        <rFont val="Arial"/>
        <family val="2"/>
      </rPr>
      <t xml:space="preserve"> AUSTRIA Zwischenfruchtmischung
(Fa. Samen Maier)</t>
    </r>
  </si>
  <si>
    <t xml:space="preserve">Eigenschaften überwinternde Kulturen </t>
  </si>
  <si>
    <t>Pflanzenarten</t>
  </si>
  <si>
    <r>
      <t xml:space="preserve">Anbauzeit
</t>
    </r>
    <r>
      <rPr>
        <sz val="11"/>
        <rFont val="Arial"/>
        <family val="2"/>
      </rPr>
      <t>Juli  Aug.Sept.</t>
    </r>
    <r>
      <rPr>
        <b/>
        <sz val="11"/>
        <rFont val="Arial"/>
        <family val="2"/>
      </rPr>
      <t xml:space="preserve">
</t>
    </r>
    <r>
      <rPr>
        <sz val="12"/>
        <rFont val="Arial"/>
        <family val="2"/>
      </rPr>
      <t>### ### ###</t>
    </r>
  </si>
  <si>
    <t>Jugend-
ent-
wicklung</t>
  </si>
  <si>
    <t>Bodenbe-deckung</t>
  </si>
  <si>
    <t>Reinsaat-
menge 
kg/ha</t>
  </si>
  <si>
    <t>Reinsaat bzw. Gemengeanbau</t>
  </si>
  <si>
    <t>Futter
eignung</t>
  </si>
  <si>
    <t>Kreuzblütler</t>
  </si>
  <si>
    <t xml:space="preserve">Winterrübse </t>
  </si>
  <si>
    <t>### ### ##</t>
  </si>
  <si>
    <t>sehr rasch</t>
  </si>
  <si>
    <t>sehr gut</t>
  </si>
  <si>
    <t>10-15</t>
  </si>
  <si>
    <t>beides</t>
  </si>
  <si>
    <t>Fruchtfolge beachten, raschwüchsig, mehrschnittig</t>
  </si>
  <si>
    <t>### ### ###</t>
  </si>
  <si>
    <t>rasch</t>
  </si>
  <si>
    <t>Reinsaat sinnvoll</t>
  </si>
  <si>
    <t>für Futternutzung Juli/August 10 kg /ha Aussaat, geht im Ansaatjahr nicht in Blüte</t>
  </si>
  <si>
    <t>Leguminosen</t>
  </si>
  <si>
    <t>binden Luftstickstoff, Fruchtfolgeregeln beachten</t>
  </si>
  <si>
    <t>Winterwicke</t>
  </si>
  <si>
    <t>gut</t>
  </si>
  <si>
    <t>80-100</t>
  </si>
  <si>
    <t>nur in Gemengen sinnvoll</t>
  </si>
  <si>
    <t xml:space="preserve">im Landsberger Gemenge, meist überwinternd, gute Durchwurzelung des Bodens </t>
  </si>
  <si>
    <t>### ###</t>
  </si>
  <si>
    <t>langsam</t>
  </si>
  <si>
    <t>mittel</t>
  </si>
  <si>
    <t>15</t>
  </si>
  <si>
    <t>geringe Ansprüche, lichtbedürftig  ausläufertreibend - Lückenfüller</t>
  </si>
  <si>
    <t>### ##</t>
  </si>
  <si>
    <t>wertvolle Futterleguminose für Feuchtgebiete  und Übergangslagen</t>
  </si>
  <si>
    <t>wertvolle Futterleguminose für Trockengebiete, pH -Wert mind. um 6,5 !</t>
  </si>
  <si>
    <t>25-30</t>
  </si>
  <si>
    <t>Gemenge sinnvoller</t>
  </si>
  <si>
    <t>überjährig, Bestandteil auch im Landsberger Gemenge, spätsaatverträglich</t>
  </si>
  <si>
    <t>gering</t>
  </si>
  <si>
    <t>15-18</t>
  </si>
  <si>
    <t>nur im Gemenge sinnvoll</t>
  </si>
  <si>
    <t xml:space="preserve"> für Trockenlagen und schlechte Böden geeignet, niedriger Wuchs, sehr ausdauernd </t>
  </si>
  <si>
    <t>Gelbklee</t>
  </si>
  <si>
    <t>für magere Böden ,anspruchslos, trockenresistent, eher niederliegend</t>
  </si>
  <si>
    <t>13-15</t>
  </si>
  <si>
    <t xml:space="preserve">für feuchtere Böden und rauere Lagen als Ersatz für Rotklee </t>
  </si>
  <si>
    <t>Steinklee, gelb/weiß</t>
  </si>
  <si>
    <t>### #</t>
  </si>
  <si>
    <t xml:space="preserve">2-jährig, hochwachsend, kann verdichtete Böden durchwurzeln, cumarinhältig  </t>
  </si>
  <si>
    <t>mäßig</t>
  </si>
  <si>
    <t>Gräser</t>
  </si>
  <si>
    <t xml:space="preserve">Rotschwingel </t>
  </si>
  <si>
    <t xml:space="preserve">### ### </t>
  </si>
  <si>
    <t>bildet Ausläufer - wichtiger Narbenbildner und Lückenfüller</t>
  </si>
  <si>
    <t>Engl. (deut.) Raygras</t>
  </si>
  <si>
    <t>konkurrenzstark in der Anfangsentwicklung, nicht geeignet für raue Lagen</t>
  </si>
  <si>
    <t>Wiesenschwingel</t>
  </si>
  <si>
    <t>30-40</t>
  </si>
  <si>
    <t>für feuchte nährstoffreiche Böden, hochwachsend</t>
  </si>
  <si>
    <t>Schafschwingel</t>
  </si>
  <si>
    <t>für karge Böden, als Futtergras wenig Bedeutung</t>
  </si>
  <si>
    <t>Kammgras</t>
  </si>
  <si>
    <t>22</t>
  </si>
  <si>
    <t xml:space="preserve">ausdauerndes Gras für karge Böden </t>
  </si>
  <si>
    <t>Rotes Straußgras</t>
  </si>
  <si>
    <t>für karge, aber auch saure Böden, speziell in höheren nicht zu trockenen Lagen</t>
  </si>
  <si>
    <t>Wiesenripse</t>
  </si>
  <si>
    <t>narbenbildend füllt Lücken, gute Trockenheitsresistenz</t>
  </si>
  <si>
    <t>Timothe</t>
  </si>
  <si>
    <t>15-20</t>
  </si>
  <si>
    <t>ausdauendes Gras mit guter Winterhärte unempfindlich gegen Nässe</t>
  </si>
  <si>
    <t>Glatthafer</t>
  </si>
  <si>
    <t>40</t>
  </si>
  <si>
    <t>horstbildendes hochwüchsiges Gras, verträg Trockenheit gut</t>
  </si>
  <si>
    <t>Knaulgras</t>
  </si>
  <si>
    <t>gut geeignet für trockene Böden, bildet Horste, später konkurrenzstark</t>
  </si>
  <si>
    <t>Italienisches Raygras</t>
  </si>
  <si>
    <t>30-50</t>
  </si>
  <si>
    <t>überwintert in milderen Lagen , guter  N-Verwerter</t>
  </si>
  <si>
    <t>20-30</t>
  </si>
  <si>
    <t>zwei- bis mehrjährig in milden und mittleren Lagen, verlangt gute Nährstoffversorgung</t>
  </si>
  <si>
    <t>spätsaatverträgliche Saatgutmischung
mit guter Vorfruchtwirkung, mit 30-40 kg/ha als Rotationsbrache möglich</t>
  </si>
  <si>
    <t>Landsberger Gemenge</t>
  </si>
  <si>
    <t>### ### #</t>
  </si>
  <si>
    <t>50-80</t>
  </si>
  <si>
    <t xml:space="preserve">Gründecke CLASSIC HR </t>
  </si>
  <si>
    <t>5 % Phacelia, 15 % Senf, 61 % Buchweizen,10% Alexandrinerklee,  5 % Kresse, 4% Schwarzs.</t>
  </si>
  <si>
    <t>AckerGrün Hydrosan</t>
  </si>
  <si>
    <t xml:space="preserve">            ### ##</t>
  </si>
  <si>
    <t>Boden- und Wasserschutzmischung, speziell f. Begrünung nach Mais</t>
  </si>
  <si>
    <t>AckerGrün Biodiversitäts+</t>
  </si>
  <si>
    <t xml:space="preserve">Gräserfreie Brachemischung </t>
  </si>
  <si>
    <t>Mungo, Phacelia, Alexandrinerklee und Krumenklee</t>
  </si>
  <si>
    <t xml:space="preserve">   # ###</t>
  </si>
  <si>
    <t>Sonstige</t>
  </si>
  <si>
    <t xml:space="preserve">Bestockt stärker als Roggen. Auch für ärmere Böden zur Wildäsung bzw. Aussaat im Juni - Herbst Futterschnitt und im nächsten Jahr Drusch möglich </t>
  </si>
  <si>
    <t>Waldstaudenroggen</t>
  </si>
  <si>
    <t xml:space="preserve">           ### ##</t>
  </si>
  <si>
    <t>120</t>
  </si>
  <si>
    <t>130</t>
  </si>
  <si>
    <t>Gute Bestockung. besonders gute Frühjahrsschnitte (vor dem Maisanbau) möglich</t>
  </si>
  <si>
    <t xml:space="preserve">Jugendentwicklung  und Bodenbedeckung sind stark abhängig von den verwendeten Sorten. Die Bodenbedeckung ist weiters abhängig vom Vegetationsstadium der Pflanze. </t>
  </si>
  <si>
    <t>Ein Abfrosten der Bestände ist jedoch auch bei überwinternden Kulturarten je nach Witterung, Schneelage… nicht auszuschließen</t>
  </si>
  <si>
    <t xml:space="preserve">Eigenschaften abfrostende Kulturen </t>
  </si>
  <si>
    <t>Versch. Pflanzenfamilien</t>
  </si>
  <si>
    <t>Sonnenblume</t>
  </si>
  <si>
    <t>Sklerotinia-Vermehrer!!  Braucht viel Bodenwasser - ausgefallene Samen in Folgefrucht</t>
  </si>
  <si>
    <t>Schwarzsamen/ Mungo</t>
  </si>
  <si>
    <t xml:space="preserve"> sehr gut</t>
  </si>
  <si>
    <t>sehr frostempfindlich, trockenheitsverträglich, ideal für Mulchsaat, rasche Jugendentwicklung, Sclerotinia</t>
  </si>
  <si>
    <t>Ringelblume</t>
  </si>
  <si>
    <t>meist abfrostend, fruchtfolgeneutral, sehr gute Durchwurzelung und guter Stickstoffspeicher, Samenbildung</t>
  </si>
  <si>
    <t>Phazelia</t>
  </si>
  <si>
    <t>10-16</t>
  </si>
  <si>
    <t>für alle Fruchtfolgen, nematodenneutral, verträgt Trockenheit gut, beste Eignung für Mulchsaat</t>
  </si>
  <si>
    <t>nein</t>
  </si>
  <si>
    <t xml:space="preserve"> gut</t>
  </si>
  <si>
    <t xml:space="preserve"> 60-80</t>
  </si>
  <si>
    <t>Gemenge</t>
  </si>
  <si>
    <t>bei frühem Anbau Samenreife (Achtung bei Zuckerrübe), trockenverträglich, frostempfindlich</t>
  </si>
  <si>
    <t>Anbau ab August von Vorteil damit Pflanzen mehr Blattmasse bilden</t>
  </si>
  <si>
    <t>kaum</t>
  </si>
  <si>
    <t>Senf nematodenres.</t>
  </si>
  <si>
    <t xml:space="preserve">rechtzeitiger Anbau für biologische Nematodenbekämpfung notwendig - Eignung für Zuckerrübenfruchtfolge </t>
  </si>
  <si>
    <t xml:space="preserve">Sareptasenf </t>
  </si>
  <si>
    <t xml:space="preserve">  ## ##</t>
  </si>
  <si>
    <t>bessere Durchwurzelung als Senf, Bodenstrukturverbesserung - Futterwert ähnlich Sommerfutteraps, Energieerz.</t>
  </si>
  <si>
    <t xml:space="preserve"> 6 - 8</t>
  </si>
  <si>
    <t>rasch Entwicklung, wenig oberirdische Masse, kräftige Pfahlwurzel mit guter Tiefenlockerung, frostet ab</t>
  </si>
  <si>
    <t>Ölrettich multiresistente Sorte</t>
  </si>
  <si>
    <t>frühe Saat und dichte Bestände verringern die Rettichbildung - gilt auch für nematodenresistente, Pflanzeninhaltsstoffe (Glucosinolate) von Defender werden zu biologisch aktiv wirksamen Stoffen umgesetzt</t>
  </si>
  <si>
    <t>Ölrettich nematodenh.</t>
  </si>
  <si>
    <t>für Schnittnutzung Aussaat ab Mitte August: 10 kg/ha, keine nematodenresistenten Sorten verfügbar</t>
  </si>
  <si>
    <t xml:space="preserve">Sommerrübse </t>
  </si>
  <si>
    <t xml:space="preserve">beides </t>
  </si>
  <si>
    <t>friert meist ab und hinterläßt eine lockere Mulchschicht für eine störungsfreie Direktsaat von Mais</t>
  </si>
  <si>
    <t xml:space="preserve">gut </t>
  </si>
  <si>
    <t>Markstamm,-/Futterkohl</t>
  </si>
  <si>
    <t xml:space="preserve">### # </t>
  </si>
  <si>
    <t>3-5</t>
  </si>
  <si>
    <t xml:space="preserve">gutes Futter, hohe  Winterfestigkeit, verträgt Fröste von -10-12°C, Fütterung bis Ende Dez. frisch vom Feld </t>
  </si>
  <si>
    <t>8-12</t>
  </si>
  <si>
    <t>eher Gemenge</t>
  </si>
  <si>
    <t>langsame Jugendentwicklung, feines Wurzelwerk, rel. wenig Masse,  nicht selbstverträglich</t>
  </si>
  <si>
    <t>###</t>
  </si>
  <si>
    <t>15-40</t>
  </si>
  <si>
    <t xml:space="preserve">hohes Nachwuchsvermögen - Nutzung als Grünfutter/Silage ab ca. 60 cm Wuchshöhe für Biogas, Wildäcker </t>
  </si>
  <si>
    <t>Sandhafer</t>
  </si>
  <si>
    <t>80-120</t>
  </si>
  <si>
    <t>zur Bekämpfung von Pratylenchus penetrans (Wurzelläsionsälchen) -  keine Vermehrung von Trichodoriden (Überträger der Eisenfleckigkeit), für alle Böden und jegliche Nutzung geeignet</t>
  </si>
  <si>
    <t>Westerw. Raygras</t>
  </si>
  <si>
    <t xml:space="preserve">sehr wüchsig, nematodenneutral, bestens geeignet für Silierung, Nutzung vor Beginn des Ährenschiebens </t>
  </si>
  <si>
    <t>Alexandrinerklee und 
Krumenklee</t>
  </si>
  <si>
    <t>langsame Jugendentwicklung, hohes Nachwuchsvermögen, hoher Eiweißgehalt  im Gemenge mit Gräsern bauen</t>
  </si>
  <si>
    <t>Saatwicke</t>
  </si>
  <si>
    <t xml:space="preserve"> 100-130</t>
  </si>
  <si>
    <t>Gemenge mit Stützfrucht</t>
  </si>
  <si>
    <t>gute Garebildung, eiweißreiches Grünfutter, mit Stützfrucht  anbauen</t>
  </si>
  <si>
    <t>130-150</t>
  </si>
  <si>
    <t>Erntereife zur Grünverfütterung nach Erreichen der Vollblüte, sobald die untersten Hülsen ausgebildet sind</t>
  </si>
  <si>
    <t>Klee der sandigen Böden - mit Stütz,-Deckfrucht anbauen, keimt sehr langsam,  stark verzweigtes Wurzelwerk</t>
  </si>
  <si>
    <t>Ackerbohne</t>
  </si>
  <si>
    <t xml:space="preserve"> 150-200</t>
  </si>
  <si>
    <t xml:space="preserve">bevorzugt feuchte Klimagebiete, mit sich selbst und Rotklee nicht verträglich </t>
  </si>
  <si>
    <t xml:space="preserve"> 110-180</t>
  </si>
  <si>
    <t>schnelle Jugendentwicklung,  bessere Durchwurzelung als Futtererbse, für trockene Standorte geeignet</t>
  </si>
  <si>
    <t>Süßlupine</t>
  </si>
  <si>
    <t xml:space="preserve">### </t>
  </si>
  <si>
    <t xml:space="preserve"> 150-220</t>
  </si>
  <si>
    <t>weiße, gelbe oder blaue bitterstoffarme Lupinen Eignung je nach Bodentyp - eiweissreiches Futter</t>
  </si>
  <si>
    <t>120-180</t>
  </si>
  <si>
    <t xml:space="preserve">zur Gründüngung auf leichteren Böden auch in kühleren Lagen </t>
  </si>
  <si>
    <t>keine</t>
  </si>
  <si>
    <t>Kulturarten sind nur bei ausreichender vegetativen Entwicklung im Herbst und kalten Wintern (tiefgehende Fröste) abfrostend.</t>
  </si>
  <si>
    <t>Nematodenresistente Sorten von Senf und Ölrettich haben nur Wirkung gegen Zuckerrübenzystennematoden - außer Ölrettich Defender als multiresistente Sorte.</t>
  </si>
  <si>
    <t>Menge in kg/ha
geplant</t>
  </si>
  <si>
    <t>Mischungs-anteil in % (=relative Saatstärke)</t>
  </si>
  <si>
    <t>Zusammenfassung der gewählten Kulturen und Mischungen</t>
  </si>
  <si>
    <t>Fläche in ha</t>
  </si>
  <si>
    <t>Mischungs-anteil in %
(=relative Saatstärke)</t>
  </si>
  <si>
    <t>Saatstärke in % der Reinsaat</t>
  </si>
  <si>
    <t>Kulturbezeichnung</t>
  </si>
  <si>
    <t>Menge in kg/ha 
geplant</t>
  </si>
  <si>
    <t>Kosten je Kultur</t>
  </si>
  <si>
    <t>Kosten/ha</t>
  </si>
  <si>
    <t xml:space="preserve">Saatgutmenge je Kultur bzw. Mischung in kg </t>
  </si>
  <si>
    <r>
      <t xml:space="preserve">Der Begrünungsrechner ist grob in die Bereiche </t>
    </r>
    <r>
      <rPr>
        <b/>
        <u/>
        <sz val="12"/>
        <color theme="1"/>
        <rFont val="Arial"/>
        <family val="2"/>
      </rPr>
      <t>Konventionell, BIO</t>
    </r>
    <r>
      <rPr>
        <sz val="12"/>
        <color theme="1"/>
        <rFont val="Arial"/>
        <family val="2"/>
      </rPr>
      <t xml:space="preserve"> und den </t>
    </r>
    <r>
      <rPr>
        <b/>
        <u/>
        <sz val="12"/>
        <color theme="1"/>
        <rFont val="Arial"/>
        <family val="2"/>
      </rPr>
      <t>Informationsbereich</t>
    </r>
    <r>
      <rPr>
        <sz val="12"/>
        <color theme="1"/>
        <rFont val="Arial"/>
        <family val="2"/>
      </rPr>
      <t xml:space="preserve"> untergliedert.</t>
    </r>
  </si>
  <si>
    <r>
      <t xml:space="preserve">Dieser Bereich ist in die Tabellenblätter </t>
    </r>
    <r>
      <rPr>
        <b/>
        <u/>
        <sz val="11"/>
        <color theme="1"/>
        <rFont val="Arial"/>
        <family val="2"/>
      </rPr>
      <t>Begrünungstabellen 2021</t>
    </r>
    <r>
      <rPr>
        <sz val="11"/>
        <color theme="1"/>
        <rFont val="Arial"/>
        <family val="2"/>
      </rPr>
      <t xml:space="preserve"> und </t>
    </r>
    <r>
      <rPr>
        <b/>
        <u/>
        <sz val="11"/>
        <color theme="1"/>
        <rFont val="Arial"/>
        <family val="2"/>
      </rPr>
      <t>Anbauzeitpunkte</t>
    </r>
    <r>
      <rPr>
        <sz val="11"/>
        <color theme="1"/>
        <rFont val="Arial"/>
        <family val="2"/>
      </rPr>
      <t xml:space="preserve"> gegliedert.</t>
    </r>
  </si>
  <si>
    <t>Der Bereich Anbauzeitpunkte enthält Informationen zu den empfohlenen Anbauzeitpunkten und pflanzenbaulichen Eigenschaften</t>
  </si>
  <si>
    <r>
      <t xml:space="preserve">Dieser Bereich ist zusätzlich in Eigenschaften </t>
    </r>
    <r>
      <rPr>
        <b/>
        <u/>
        <sz val="11"/>
        <color theme="1"/>
        <rFont val="Arial"/>
        <family val="2"/>
      </rPr>
      <t>winterharter</t>
    </r>
    <r>
      <rPr>
        <sz val="11"/>
        <color theme="1"/>
        <rFont val="Arial"/>
        <family val="2"/>
      </rPr>
      <t xml:space="preserve"> und </t>
    </r>
    <r>
      <rPr>
        <b/>
        <u/>
        <sz val="11"/>
        <color theme="1"/>
        <rFont val="Arial"/>
        <family val="2"/>
      </rPr>
      <t>abfrostender Kulturen</t>
    </r>
    <r>
      <rPr>
        <sz val="11"/>
        <color theme="1"/>
        <rFont val="Arial"/>
        <family val="2"/>
      </rPr>
      <t xml:space="preserve"> untergliedert</t>
    </r>
  </si>
  <si>
    <t>Bereich Konventionell</t>
  </si>
  <si>
    <r>
      <t xml:space="preserve">Dieser Bereich ist in die Tabellenblätter </t>
    </r>
    <r>
      <rPr>
        <b/>
        <u/>
        <sz val="11"/>
        <color theme="1"/>
        <rFont val="Arial"/>
        <family val="2"/>
      </rPr>
      <t>"Konventionell"</t>
    </r>
    <r>
      <rPr>
        <sz val="11"/>
        <color theme="1"/>
        <rFont val="Arial"/>
        <family val="2"/>
      </rPr>
      <t xml:space="preserve"> und "</t>
    </r>
    <r>
      <rPr>
        <b/>
        <u/>
        <sz val="11"/>
        <color theme="1"/>
        <rFont val="Arial"/>
        <family val="2"/>
      </rPr>
      <t>Zusammenfassung konventionell"</t>
    </r>
    <r>
      <rPr>
        <sz val="11"/>
        <color theme="1"/>
        <rFont val="Arial"/>
        <family val="2"/>
      </rPr>
      <t xml:space="preserve"> unterteilt.</t>
    </r>
  </si>
  <si>
    <r>
      <t xml:space="preserve">Der Bereich Konevntionell enthält ausgewählte </t>
    </r>
    <r>
      <rPr>
        <b/>
        <sz val="11"/>
        <color theme="1"/>
        <rFont val="Arial"/>
        <family val="2"/>
      </rPr>
      <t>Einzelkulturen</t>
    </r>
    <r>
      <rPr>
        <sz val="11"/>
        <color theme="1"/>
        <rFont val="Arial"/>
        <family val="2"/>
      </rPr>
      <t xml:space="preserve"> und </t>
    </r>
    <r>
      <rPr>
        <b/>
        <sz val="11"/>
        <color theme="1"/>
        <rFont val="Arial"/>
        <family val="2"/>
      </rPr>
      <t>Begrünungsmischungen</t>
    </r>
    <r>
      <rPr>
        <sz val="11"/>
        <color theme="1"/>
        <rFont val="Arial"/>
        <family val="2"/>
      </rPr>
      <t xml:space="preserve"> in konventioneller Qualität</t>
    </r>
  </si>
  <si>
    <r>
      <t xml:space="preserve">Die Preise je kg und die Reinsaatstärke können angepasst werden. </t>
    </r>
    <r>
      <rPr>
        <b/>
        <sz val="11"/>
        <color theme="1"/>
        <rFont val="Arial"/>
        <family val="2"/>
      </rPr>
      <t>Oben RECHTS</t>
    </r>
    <r>
      <rPr>
        <sz val="11"/>
        <color theme="1"/>
        <rFont val="Arial"/>
        <family val="2"/>
      </rPr>
      <t xml:space="preserve"> werden </t>
    </r>
    <r>
      <rPr>
        <b/>
        <sz val="11"/>
        <color theme="1"/>
        <rFont val="Arial"/>
        <family val="2"/>
      </rPr>
      <t>relative Saatstärke</t>
    </r>
    <r>
      <rPr>
        <sz val="11"/>
        <color theme="1"/>
        <rFont val="Arial"/>
        <family val="2"/>
      </rPr>
      <t xml:space="preserve"> aus allen gewählten Kulturen und Mischungen, der </t>
    </r>
    <r>
      <rPr>
        <b/>
        <sz val="11"/>
        <color theme="1"/>
        <rFont val="Arial"/>
        <family val="2"/>
      </rPr>
      <t>Preis je ha</t>
    </r>
    <r>
      <rPr>
        <sz val="11"/>
        <color theme="1"/>
        <rFont val="Arial"/>
        <family val="2"/>
      </rPr>
      <t xml:space="preserve"> und die </t>
    </r>
    <r>
      <rPr>
        <b/>
        <sz val="11"/>
        <color theme="1"/>
        <rFont val="Arial"/>
        <family val="2"/>
      </rPr>
      <t>Saatgutmenge je ha</t>
    </r>
    <r>
      <rPr>
        <sz val="11"/>
        <color theme="1"/>
        <rFont val="Arial"/>
        <family val="2"/>
      </rPr>
      <t xml:space="preserve"> angezeigt.</t>
    </r>
  </si>
  <si>
    <r>
      <t xml:space="preserve">ZUR
ZUSAMMENFASSUNG
</t>
    </r>
    <r>
      <rPr>
        <u/>
        <sz val="22"/>
        <rFont val="Arial"/>
        <family val="2"/>
      </rPr>
      <t>►</t>
    </r>
  </si>
  <si>
    <r>
      <t xml:space="preserve">ZURÜCK ZUM
BEGRÜNUNGSRECHNER
konventionell
</t>
    </r>
    <r>
      <rPr>
        <u/>
        <sz val="22"/>
        <rFont val="Arial"/>
        <family val="2"/>
      </rPr>
      <t>◄</t>
    </r>
  </si>
  <si>
    <r>
      <t xml:space="preserve">Um die Berechnung vollständig ausführen zu können müssen die </t>
    </r>
    <r>
      <rPr>
        <b/>
        <u/>
        <sz val="11"/>
        <color theme="1"/>
        <rFont val="Arial"/>
        <family val="2"/>
      </rPr>
      <t>betreffende Fläche</t>
    </r>
    <r>
      <rPr>
        <sz val="11"/>
        <color theme="1"/>
        <rFont val="Arial"/>
        <family val="2"/>
      </rPr>
      <t xml:space="preserve"> und die </t>
    </r>
    <r>
      <rPr>
        <b/>
        <u/>
        <sz val="11"/>
        <color theme="1"/>
        <rFont val="Arial"/>
        <family val="2"/>
      </rPr>
      <t>geplante Saatgutmenge je ha</t>
    </r>
    <r>
      <rPr>
        <sz val="11"/>
        <color theme="1"/>
        <rFont val="Arial"/>
        <family val="2"/>
      </rPr>
      <t xml:space="preserve"> angeführt werden.</t>
    </r>
  </si>
  <si>
    <r>
      <rPr>
        <u/>
        <sz val="20"/>
        <rFont val="Arial"/>
        <family val="2"/>
      </rPr>
      <t>►</t>
    </r>
    <r>
      <rPr>
        <u/>
        <sz val="12"/>
        <rFont val="Arial"/>
        <family val="2"/>
      </rPr>
      <t xml:space="preserve"> HIER gelangen Sie zur Zusammenfassung</t>
    </r>
  </si>
  <si>
    <t>Bereich BIO</t>
  </si>
  <si>
    <r>
      <t xml:space="preserve">Dieser Bereich ist in die Tabellenblätter </t>
    </r>
    <r>
      <rPr>
        <b/>
        <u/>
        <sz val="11"/>
        <color theme="1"/>
        <rFont val="Arial"/>
        <family val="2"/>
      </rPr>
      <t>"BIO"</t>
    </r>
    <r>
      <rPr>
        <sz val="11"/>
        <color theme="1"/>
        <rFont val="Arial"/>
        <family val="2"/>
      </rPr>
      <t xml:space="preserve"> und </t>
    </r>
    <r>
      <rPr>
        <b/>
        <u/>
        <sz val="11"/>
        <color theme="1"/>
        <rFont val="Arial"/>
        <family val="2"/>
      </rPr>
      <t>"Zusammenfasseung BIO"</t>
    </r>
    <r>
      <rPr>
        <sz val="11"/>
        <color theme="1"/>
        <rFont val="Arial"/>
        <family val="2"/>
      </rPr>
      <t xml:space="preserve"> unterteilt.</t>
    </r>
  </si>
  <si>
    <r>
      <t xml:space="preserve">Um die Berechnung vollständig ausführen zu können müssen die </t>
    </r>
    <r>
      <rPr>
        <b/>
        <u/>
        <sz val="11"/>
        <color theme="1"/>
        <rFont val="Arial"/>
        <family val="2"/>
      </rPr>
      <t>betreffende Fläche</t>
    </r>
    <r>
      <rPr>
        <sz val="11"/>
        <color theme="1"/>
        <rFont val="Arial"/>
        <family val="2"/>
      </rPr>
      <t xml:space="preserve"> und die 
</t>
    </r>
    <r>
      <rPr>
        <b/>
        <u/>
        <sz val="11"/>
        <color theme="1"/>
        <rFont val="Arial"/>
        <family val="2"/>
      </rPr>
      <t>geplante Saatgutmenge je ha</t>
    </r>
    <r>
      <rPr>
        <sz val="11"/>
        <color theme="1"/>
        <rFont val="Arial"/>
        <family val="2"/>
      </rPr>
      <t xml:space="preserve"> angeführt werden.</t>
    </r>
  </si>
  <si>
    <r>
      <t xml:space="preserve">Der Bereich </t>
    </r>
    <r>
      <rPr>
        <b/>
        <u/>
        <sz val="11"/>
        <color theme="1"/>
        <rFont val="Arial"/>
        <family val="2"/>
      </rPr>
      <t>BIO</t>
    </r>
    <r>
      <rPr>
        <sz val="11"/>
        <color theme="1"/>
        <rFont val="Arial"/>
        <family val="2"/>
      </rPr>
      <t xml:space="preserve"> enthält ausgewählte </t>
    </r>
    <r>
      <rPr>
        <b/>
        <sz val="11"/>
        <color theme="1"/>
        <rFont val="Arial"/>
        <family val="2"/>
      </rPr>
      <t>Einzelkulturen</t>
    </r>
    <r>
      <rPr>
        <sz val="11"/>
        <color theme="1"/>
        <rFont val="Arial"/>
        <family val="2"/>
      </rPr>
      <t xml:space="preserve"> und </t>
    </r>
    <r>
      <rPr>
        <b/>
        <sz val="11"/>
        <color theme="1"/>
        <rFont val="Arial"/>
        <family val="2"/>
      </rPr>
      <t>Begrünungsmischungen, welche für biologisch wirtschaftende Betriebe geeignet sind.</t>
    </r>
  </si>
  <si>
    <t>Der Bereich Zusammenfassung BIO enthält eine Listung der im Begrünungsrechner ausgewählten Kulturen, den diesbezüglichen Saatgutmengen und Anteilen an der gesamten Mischung. Diese kann anschließend ausgedruckt werden.</t>
  </si>
  <si>
    <t>Der Bereich Zusammenfassung konventionell enthält eine Listung der im Begrünungsrechner ausgewählten Kulturen, den diesbezüglichen Saatgutmengen und Anteilen an der gesamten Mischung. Diese kann anschließend ausgedruckt werden.</t>
  </si>
  <si>
    <r>
      <rPr>
        <u/>
        <sz val="20"/>
        <rFont val="Arial"/>
        <family val="2"/>
      </rPr>
      <t>►</t>
    </r>
    <r>
      <rPr>
        <u/>
        <sz val="12"/>
        <rFont val="Arial"/>
        <family val="2"/>
      </rPr>
      <t xml:space="preserve"> HIER gelangen Sie gelangen Sie zum Begrünungsrechner</t>
    </r>
  </si>
  <si>
    <r>
      <t xml:space="preserve">Durch einen </t>
    </r>
    <r>
      <rPr>
        <b/>
        <u/>
        <sz val="12"/>
        <color theme="1"/>
        <rFont val="Arial"/>
        <family val="2"/>
      </rPr>
      <t>KLICK</t>
    </r>
    <r>
      <rPr>
        <sz val="12"/>
        <color theme="1"/>
        <rFont val="Arial"/>
        <family val="2"/>
      </rPr>
      <t xml:space="preserve"> auf die folgenden Schaltflächen bzw. durch Auswahl der entsprechenden Tabellenblätter gelangen Sie zu den einzelnen Bereichen.</t>
    </r>
  </si>
  <si>
    <r>
      <t xml:space="preserve">Durch einen KLICK auf diesen Link </t>
    </r>
    <r>
      <rPr>
        <u/>
        <sz val="20"/>
        <rFont val="Arial"/>
        <family val="2"/>
      </rPr>
      <t>►</t>
    </r>
    <r>
      <rPr>
        <u/>
        <sz val="12"/>
        <rFont val="Arial"/>
        <family val="2"/>
      </rPr>
      <t xml:space="preserve"> gelangen Sie zu den </t>
    </r>
    <r>
      <rPr>
        <b/>
        <u/>
        <sz val="12"/>
        <rFont val="Arial"/>
        <family val="2"/>
      </rPr>
      <t>Anbauzeitpunkten</t>
    </r>
  </si>
  <si>
    <r>
      <t xml:space="preserve">Durch einen KLICK auf diesen Link </t>
    </r>
    <r>
      <rPr>
        <u/>
        <sz val="20"/>
        <rFont val="Arial"/>
        <family val="2"/>
      </rPr>
      <t>►</t>
    </r>
    <r>
      <rPr>
        <u/>
        <sz val="12"/>
        <rFont val="Arial"/>
        <family val="2"/>
      </rPr>
      <t xml:space="preserve"> gelangen Sie zur </t>
    </r>
    <r>
      <rPr>
        <b/>
        <u/>
        <sz val="12"/>
        <rFont val="Arial"/>
        <family val="2"/>
      </rPr>
      <t>Begrünungsliste</t>
    </r>
  </si>
  <si>
    <r>
      <t xml:space="preserve">Der Bereich Begrünungstabellen 2021 enthält eine </t>
    </r>
    <r>
      <rPr>
        <b/>
        <u/>
        <sz val="11"/>
        <color theme="1"/>
        <rFont val="Arial"/>
        <family val="2"/>
      </rPr>
      <t>Liste von Einzelkulturen und Begrünungsmischungen</t>
    </r>
    <r>
      <rPr>
        <sz val="11"/>
        <color theme="1"/>
        <rFont val="Arial"/>
        <family val="2"/>
      </rPr>
      <t xml:space="preserve"> mit einer Kurzbeschreibung</t>
    </r>
  </si>
  <si>
    <r>
      <rPr>
        <u/>
        <sz val="20"/>
        <rFont val="Arial"/>
        <family val="2"/>
      </rPr>
      <t>►</t>
    </r>
    <r>
      <rPr>
        <u/>
        <sz val="12"/>
        <rFont val="Arial"/>
        <family val="2"/>
      </rPr>
      <t xml:space="preserve"> Hier gelangen Sie zum Begrünungsrechner BIO</t>
    </r>
  </si>
  <si>
    <r>
      <rPr>
        <u/>
        <sz val="20"/>
        <rFont val="Arial"/>
        <family val="2"/>
      </rPr>
      <t>►</t>
    </r>
    <r>
      <rPr>
        <u/>
        <sz val="12"/>
        <rFont val="Arial"/>
        <family val="2"/>
      </rPr>
      <t xml:space="preserve"> HIER gelangen Sie zur Zusammenfassung BIO</t>
    </r>
  </si>
  <si>
    <r>
      <t xml:space="preserve">ZURÜCK ZUM
BEGRÜNUNGSRECHNER
BIO
</t>
    </r>
    <r>
      <rPr>
        <u/>
        <sz val="22"/>
        <rFont val="Arial"/>
        <family val="2"/>
      </rPr>
      <t>◄</t>
    </r>
  </si>
  <si>
    <t>Bedienungsanleitung Begrünungsrechner 2021</t>
  </si>
  <si>
    <r>
      <rPr>
        <u/>
        <sz val="22"/>
        <rFont val="Arial"/>
        <family val="2"/>
      </rPr>
      <t xml:space="preserve">◄
</t>
    </r>
    <r>
      <rPr>
        <u/>
        <sz val="12"/>
        <rFont val="Arial"/>
        <family val="2"/>
      </rPr>
      <t xml:space="preserve">
ZURÜCK ZUR
STARTSEITE /
BEDIENUNGSANLEITUNG</t>
    </r>
  </si>
  <si>
    <r>
      <rPr>
        <u/>
        <sz val="22"/>
        <rFont val="Arial"/>
        <family val="2"/>
      </rPr>
      <t>◄</t>
    </r>
    <r>
      <rPr>
        <u/>
        <sz val="12"/>
        <rFont val="Arial"/>
        <family val="2"/>
      </rPr>
      <t xml:space="preserve">
ZURÜCK ZUR
STARTSEITE /
BEDIENUNGSANLEITUNG</t>
    </r>
  </si>
  <si>
    <t>INFORMATIONSBEREICH</t>
  </si>
  <si>
    <t>KONTAKT:</t>
  </si>
  <si>
    <t>https://www.bwsb.at/</t>
  </si>
  <si>
    <t>simon.kriegner-schramml@lk-ooe.at</t>
  </si>
  <si>
    <t>Fragen und Anregungen an:</t>
  </si>
  <si>
    <r>
      <rPr>
        <sz val="22"/>
        <rFont val="Arial"/>
        <family val="2"/>
      </rPr>
      <t>◄</t>
    </r>
    <r>
      <rPr>
        <sz val="12"/>
        <rFont val="Arial"/>
        <family val="2"/>
      </rPr>
      <t xml:space="preserve"> ZURÜCK ZUR STARTSEITE / BEDIENUNGSANLEITUNG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</si>
</sst>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€&quot;\ * #,##0.00_-;\-&quot;€&quot;\ * #,##0.00_-;_-&quot;€&quot;\ * &quot;-&quot;??_-;_-@_-"/>
    <numFmt numFmtId="164" formatCode="0.0"/>
    <numFmt numFmtId="165" formatCode="0.0%"/>
    <numFmt numFmtId="166" formatCode="#,##0.00_ ;\-#,##0.00\ "/>
  </numFmts>
  <fonts count="44" x14ac:knownFonts="1">
    <font>
      <sz val="11"/>
      <color theme="1"/>
      <name val="Arial"/>
      <family val="2"/>
    </font>
    <font>
      <sz val="12"/>
      <name val="Times New Roman"/>
      <family val="1"/>
    </font>
    <font>
      <b/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  <font>
      <sz val="8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1"/>
      <name val="Arial"/>
      <family val="2"/>
    </font>
    <font>
      <b/>
      <vertAlign val="superscript"/>
      <sz val="12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2"/>
      <name val="Arial"/>
      <family val="2"/>
    </font>
    <font>
      <vertAlign val="subscript"/>
      <sz val="12"/>
      <name val="Arial"/>
      <family val="2"/>
    </font>
    <font>
      <b/>
      <i/>
      <sz val="12"/>
      <name val="Arial"/>
      <family val="2"/>
    </font>
    <font>
      <sz val="9"/>
      <color indexed="81"/>
      <name val="Segoe UI"/>
      <charset val="1"/>
    </font>
    <font>
      <b/>
      <sz val="2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3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u/>
      <sz val="16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Arial"/>
      <family val="2"/>
    </font>
    <font>
      <u/>
      <sz val="11"/>
      <color theme="10"/>
      <name val="Arial"/>
      <family val="2"/>
    </font>
    <font>
      <b/>
      <sz val="16"/>
      <color theme="1"/>
      <name val="Arial"/>
      <family val="2"/>
    </font>
    <font>
      <u/>
      <sz val="12"/>
      <color theme="10"/>
      <name val="Arial"/>
      <family val="2"/>
    </font>
    <font>
      <u/>
      <sz val="12"/>
      <name val="Arial"/>
      <family val="2"/>
    </font>
    <font>
      <u/>
      <sz val="18"/>
      <name val="Arial"/>
      <family val="2"/>
    </font>
    <font>
      <u/>
      <sz val="20"/>
      <name val="Arial"/>
      <family val="2"/>
    </font>
    <font>
      <u/>
      <sz val="22"/>
      <name val="Arial"/>
      <family val="2"/>
    </font>
    <font>
      <b/>
      <u/>
      <sz val="12"/>
      <name val="Arial"/>
      <family val="2"/>
    </font>
    <font>
      <b/>
      <u/>
      <sz val="2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59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6" fillId="4" borderId="5" xfId="2" applyFont="1" applyFill="1" applyBorder="1" applyAlignment="1" applyProtection="1">
      <alignment horizontal="center" vertical="center" wrapText="1"/>
    </xf>
    <xf numFmtId="0" fontId="6" fillId="4" borderId="6" xfId="2" applyFont="1" applyFill="1" applyBorder="1" applyAlignment="1" applyProtection="1">
      <alignment horizontal="center" vertical="center" wrapText="1"/>
    </xf>
    <xf numFmtId="0" fontId="6" fillId="0" borderId="7" xfId="2" applyFont="1" applyFill="1" applyBorder="1" applyAlignment="1" applyProtection="1">
      <alignment horizontal="center" vertical="center" wrapText="1"/>
    </xf>
    <xf numFmtId="0" fontId="7" fillId="4" borderId="8" xfId="2" applyFont="1" applyFill="1" applyBorder="1" applyAlignment="1" applyProtection="1">
      <alignment horizontal="center" vertical="center" wrapText="1"/>
    </xf>
    <xf numFmtId="0" fontId="7" fillId="4" borderId="9" xfId="2" applyFont="1" applyFill="1" applyBorder="1" applyAlignment="1" applyProtection="1">
      <alignment horizontal="center" vertical="center" wrapText="1"/>
    </xf>
    <xf numFmtId="0" fontId="7" fillId="4" borderId="10" xfId="2" applyFont="1" applyFill="1" applyBorder="1" applyAlignment="1" applyProtection="1">
      <alignment horizontal="center" vertical="center" wrapText="1"/>
    </xf>
    <xf numFmtId="0" fontId="7" fillId="4" borderId="11" xfId="2" applyFont="1" applyFill="1" applyBorder="1" applyAlignment="1" applyProtection="1">
      <alignment horizontal="center" vertical="center" wrapText="1"/>
    </xf>
    <xf numFmtId="2" fontId="0" fillId="0" borderId="2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8" fillId="0" borderId="13" xfId="3" applyFont="1" applyFill="1" applyBorder="1" applyAlignment="1">
      <alignment horizontal="left" vertical="center" wrapText="1"/>
    </xf>
    <xf numFmtId="2" fontId="8" fillId="0" borderId="14" xfId="3" applyNumberFormat="1" applyFont="1" applyFill="1" applyBorder="1" applyAlignment="1" applyProtection="1">
      <alignment horizontal="center" vertical="center"/>
      <protection locked="0"/>
    </xf>
    <xf numFmtId="2" fontId="8" fillId="0" borderId="15" xfId="3" applyNumberFormat="1" applyFont="1" applyFill="1" applyBorder="1" applyAlignment="1">
      <alignment horizontal="center" vertical="center"/>
    </xf>
    <xf numFmtId="0" fontId="0" fillId="0" borderId="0" xfId="0" applyProtection="1"/>
    <xf numFmtId="0" fontId="8" fillId="0" borderId="19" xfId="3" applyFont="1" applyFill="1" applyBorder="1" applyAlignment="1">
      <alignment horizontal="left" vertical="center" wrapText="1"/>
    </xf>
    <xf numFmtId="2" fontId="8" fillId="0" borderId="20" xfId="3" applyNumberFormat="1" applyFont="1" applyFill="1" applyBorder="1" applyAlignment="1" applyProtection="1">
      <alignment horizontal="center" vertical="center"/>
      <protection locked="0"/>
    </xf>
    <xf numFmtId="2" fontId="8" fillId="0" borderId="21" xfId="3" applyNumberFormat="1" applyFont="1" applyFill="1" applyBorder="1" applyAlignment="1">
      <alignment horizontal="center" vertical="center"/>
    </xf>
    <xf numFmtId="0" fontId="8" fillId="0" borderId="26" xfId="3" applyFont="1" applyFill="1" applyBorder="1" applyAlignment="1">
      <alignment vertical="center" wrapText="1"/>
    </xf>
    <xf numFmtId="0" fontId="8" fillId="0" borderId="27" xfId="3" applyFont="1" applyFill="1" applyBorder="1" applyAlignment="1">
      <alignment vertical="center" wrapText="1"/>
    </xf>
    <xf numFmtId="0" fontId="8" fillId="0" borderId="28" xfId="3" applyFont="1" applyFill="1" applyBorder="1" applyAlignment="1">
      <alignment vertical="center" wrapText="1"/>
    </xf>
    <xf numFmtId="2" fontId="8" fillId="0" borderId="29" xfId="3" applyNumberFormat="1" applyFont="1" applyFill="1" applyBorder="1" applyAlignment="1" applyProtection="1">
      <alignment horizontal="center" vertical="center"/>
      <protection locked="0"/>
    </xf>
    <xf numFmtId="2" fontId="8" fillId="0" borderId="30" xfId="3" applyNumberFormat="1" applyFont="1" applyFill="1" applyBorder="1" applyAlignment="1">
      <alignment horizontal="center" vertical="center"/>
    </xf>
    <xf numFmtId="0" fontId="8" fillId="0" borderId="3" xfId="3" applyFont="1" applyFill="1" applyBorder="1" applyAlignment="1">
      <alignment vertical="center" wrapText="1"/>
    </xf>
    <xf numFmtId="2" fontId="8" fillId="0" borderId="36" xfId="3" applyNumberFormat="1" applyFont="1" applyFill="1" applyBorder="1" applyAlignment="1">
      <alignment horizontal="center" vertical="center"/>
    </xf>
    <xf numFmtId="0" fontId="8" fillId="0" borderId="14" xfId="3" applyNumberFormat="1" applyFont="1" applyFill="1" applyBorder="1" applyAlignment="1" applyProtection="1">
      <alignment horizontal="center" vertical="center"/>
      <protection locked="0"/>
    </xf>
    <xf numFmtId="0" fontId="8" fillId="0" borderId="13" xfId="3" applyFont="1" applyFill="1" applyBorder="1" applyAlignment="1">
      <alignment vertical="center" wrapText="1"/>
    </xf>
    <xf numFmtId="0" fontId="8" fillId="0" borderId="40" xfId="3" applyFont="1" applyFill="1" applyBorder="1" applyAlignment="1">
      <alignment vertical="center" wrapText="1"/>
    </xf>
    <xf numFmtId="2" fontId="8" fillId="0" borderId="41" xfId="3" applyNumberFormat="1" applyFont="1" applyFill="1" applyBorder="1" applyAlignment="1">
      <alignment horizontal="center" vertical="center"/>
    </xf>
    <xf numFmtId="0" fontId="8" fillId="0" borderId="19" xfId="3" applyFont="1" applyFill="1" applyBorder="1" applyAlignment="1">
      <alignment vertical="center" wrapText="1"/>
    </xf>
    <xf numFmtId="2" fontId="8" fillId="0" borderId="43" xfId="3" applyNumberFormat="1" applyFont="1" applyFill="1" applyBorder="1" applyAlignment="1">
      <alignment horizontal="center" vertical="center"/>
    </xf>
    <xf numFmtId="0" fontId="8" fillId="0" borderId="46" xfId="3" applyFont="1" applyFill="1" applyBorder="1" applyAlignment="1">
      <alignment vertical="center" wrapText="1"/>
    </xf>
    <xf numFmtId="2" fontId="8" fillId="0" borderId="48" xfId="3" applyNumberFormat="1" applyFont="1" applyFill="1" applyBorder="1" applyAlignment="1">
      <alignment horizontal="center" vertical="center"/>
    </xf>
    <xf numFmtId="0" fontId="8" fillId="0" borderId="7" xfId="3" applyFont="1" applyFill="1" applyBorder="1" applyAlignment="1">
      <alignment vertical="center" wrapText="1"/>
    </xf>
    <xf numFmtId="2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quotePrefix="1" applyFont="1" applyFill="1" applyBorder="1" applyAlignment="1">
      <alignment horizontal="center" vertical="center"/>
    </xf>
    <xf numFmtId="2" fontId="8" fillId="0" borderId="0" xfId="3" applyNumberFormat="1" applyFont="1" applyFill="1" applyBorder="1" applyAlignment="1">
      <alignment horizontal="center" vertical="center"/>
    </xf>
    <xf numFmtId="2" fontId="4" fillId="0" borderId="0" xfId="2" applyNumberFormat="1" applyFont="1" applyFill="1" applyBorder="1" applyAlignment="1" applyProtection="1">
      <alignment horizontal="center" vertical="center" wrapText="1"/>
      <protection locked="0"/>
    </xf>
    <xf numFmtId="164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8" fillId="0" borderId="29" xfId="3" applyNumberFormat="1" applyFont="1" applyFill="1" applyBorder="1" applyAlignment="1" applyProtection="1">
      <alignment horizontal="center" vertical="center"/>
      <protection locked="0"/>
    </xf>
    <xf numFmtId="164" fontId="8" fillId="0" borderId="41" xfId="3" applyNumberFormat="1" applyFont="1" applyFill="1" applyBorder="1" applyAlignment="1">
      <alignment horizontal="center" vertical="center"/>
    </xf>
    <xf numFmtId="49" fontId="8" fillId="0" borderId="29" xfId="3" applyNumberFormat="1" applyFont="1" applyFill="1" applyBorder="1" applyAlignment="1" applyProtection="1">
      <alignment horizontal="center" vertical="center"/>
      <protection locked="0"/>
    </xf>
    <xf numFmtId="49" fontId="8" fillId="0" borderId="29" xfId="3" quotePrefix="1" applyNumberFormat="1" applyFont="1" applyFill="1" applyBorder="1" applyAlignment="1" applyProtection="1">
      <alignment horizontal="center" vertical="center"/>
      <protection locked="0"/>
    </xf>
    <xf numFmtId="0" fontId="4" fillId="0" borderId="0" xfId="3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10" fillId="0" borderId="0" xfId="1" applyFont="1" applyBorder="1" applyAlignment="1">
      <alignment horizontal="left" wrapText="1"/>
    </xf>
    <xf numFmtId="0" fontId="10" fillId="0" borderId="0" xfId="1" applyFont="1" applyAlignment="1"/>
    <xf numFmtId="0" fontId="10" fillId="0" borderId="0" xfId="1" applyFont="1" applyAlignment="1">
      <alignment wrapText="1"/>
    </xf>
    <xf numFmtId="0" fontId="10" fillId="0" borderId="0" xfId="1" applyFont="1" applyAlignment="1">
      <alignment horizontal="left"/>
    </xf>
    <xf numFmtId="0" fontId="11" fillId="0" borderId="0" xfId="0" applyFont="1"/>
    <xf numFmtId="49" fontId="8" fillId="0" borderId="20" xfId="3" quotePrefix="1" applyNumberFormat="1" applyFont="1" applyFill="1" applyBorder="1" applyAlignment="1" applyProtection="1">
      <alignment horizontal="center" vertical="center"/>
      <protection locked="0"/>
    </xf>
    <xf numFmtId="0" fontId="5" fillId="5" borderId="9" xfId="1" applyFont="1" applyFill="1" applyBorder="1" applyAlignment="1">
      <alignment horizontal="center" vertical="center" wrapText="1"/>
    </xf>
    <xf numFmtId="0" fontId="9" fillId="6" borderId="29" xfId="3" applyFont="1" applyFill="1" applyBorder="1" applyAlignment="1">
      <alignment horizontal="center" vertical="center"/>
    </xf>
    <xf numFmtId="0" fontId="9" fillId="6" borderId="29" xfId="3" applyFont="1" applyFill="1" applyBorder="1" applyAlignment="1">
      <alignment horizontal="center" vertical="center" wrapText="1"/>
    </xf>
    <xf numFmtId="0" fontId="9" fillId="6" borderId="9" xfId="3" applyFont="1" applyFill="1" applyBorder="1" applyAlignment="1">
      <alignment horizontal="center" vertical="center"/>
    </xf>
    <xf numFmtId="0" fontId="8" fillId="5" borderId="29" xfId="3" applyFont="1" applyFill="1" applyBorder="1" applyAlignment="1">
      <alignment horizontal="left" vertical="center" wrapText="1"/>
    </xf>
    <xf numFmtId="2" fontId="8" fillId="0" borderId="29" xfId="3" applyNumberFormat="1" applyFont="1" applyFill="1" applyBorder="1" applyAlignment="1">
      <alignment horizontal="center" vertical="center"/>
    </xf>
    <xf numFmtId="0" fontId="8" fillId="6" borderId="29" xfId="3" applyFont="1" applyFill="1" applyBorder="1" applyAlignment="1">
      <alignment vertical="center" wrapText="1"/>
    </xf>
    <xf numFmtId="0" fontId="8" fillId="6" borderId="41" xfId="3" applyFont="1" applyFill="1" applyBorder="1" applyAlignment="1">
      <alignment vertical="center" wrapText="1"/>
    </xf>
    <xf numFmtId="0" fontId="0" fillId="0" borderId="29" xfId="0" applyBorder="1" applyAlignment="1">
      <alignment horizontal="left" vertical="center" indent="1"/>
    </xf>
    <xf numFmtId="0" fontId="5" fillId="6" borderId="29" xfId="3" applyFont="1" applyFill="1" applyBorder="1" applyAlignment="1">
      <alignment horizontal="center" vertical="center"/>
    </xf>
    <xf numFmtId="0" fontId="5" fillId="6" borderId="9" xfId="3" applyFont="1" applyFill="1" applyBorder="1" applyAlignment="1">
      <alignment horizontal="center" vertical="center"/>
    </xf>
    <xf numFmtId="2" fontId="9" fillId="6" borderId="9" xfId="3" applyNumberFormat="1" applyFont="1" applyFill="1" applyBorder="1" applyAlignment="1">
      <alignment horizontal="center" vertical="center"/>
    </xf>
    <xf numFmtId="164" fontId="8" fillId="0" borderId="29" xfId="3" applyNumberFormat="1" applyFont="1" applyFill="1" applyBorder="1" applyAlignment="1">
      <alignment horizontal="center" vertical="center"/>
    </xf>
    <xf numFmtId="0" fontId="1" fillId="0" borderId="0" xfId="3"/>
    <xf numFmtId="166" fontId="8" fillId="0" borderId="29" xfId="4" applyNumberFormat="1" applyFont="1" applyFill="1" applyBorder="1" applyAlignment="1">
      <alignment horizontal="center" vertical="center"/>
    </xf>
    <xf numFmtId="0" fontId="10" fillId="0" borderId="42" xfId="3" applyFont="1" applyBorder="1" applyAlignment="1">
      <alignment horizontal="left" vertical="center" wrapText="1" indent="1"/>
    </xf>
    <xf numFmtId="0" fontId="9" fillId="6" borderId="9" xfId="3" applyFont="1" applyFill="1" applyBorder="1" applyAlignment="1">
      <alignment horizontal="left" vertical="center" indent="1"/>
    </xf>
    <xf numFmtId="0" fontId="8" fillId="0" borderId="41" xfId="3" applyFont="1" applyFill="1" applyBorder="1" applyAlignment="1">
      <alignment vertical="center" wrapText="1"/>
    </xf>
    <xf numFmtId="0" fontId="8" fillId="0" borderId="0" xfId="1" applyFont="1" applyAlignment="1"/>
    <xf numFmtId="0" fontId="10" fillId="0" borderId="0" xfId="1" applyFont="1" applyAlignment="1">
      <alignment horizontal="center"/>
    </xf>
    <xf numFmtId="0" fontId="1" fillId="0" borderId="0" xfId="1" applyFill="1"/>
    <xf numFmtId="0" fontId="10" fillId="0" borderId="29" xfId="3" applyFont="1" applyBorder="1" applyAlignment="1">
      <alignment horizontal="left" vertical="center" wrapText="1" indent="1"/>
    </xf>
    <xf numFmtId="0" fontId="10" fillId="7" borderId="29" xfId="3" applyFont="1" applyFill="1" applyBorder="1" applyAlignment="1">
      <alignment horizontal="left" vertical="center" wrapText="1" indent="1"/>
    </xf>
    <xf numFmtId="0" fontId="10" fillId="0" borderId="29" xfId="3" applyFont="1" applyFill="1" applyBorder="1" applyAlignment="1">
      <alignment horizontal="left" vertical="center" wrapText="1" indent="1"/>
    </xf>
    <xf numFmtId="164" fontId="9" fillId="6" borderId="9" xfId="3" applyNumberFormat="1" applyFont="1" applyFill="1" applyBorder="1" applyAlignment="1">
      <alignment horizontal="center" vertical="center"/>
    </xf>
    <xf numFmtId="49" fontId="8" fillId="8" borderId="29" xfId="3" applyNumberFormat="1" applyFont="1" applyFill="1" applyBorder="1" applyAlignment="1">
      <alignment horizontal="center" vertical="center" shrinkToFit="1"/>
    </xf>
    <xf numFmtId="164" fontId="8" fillId="0" borderId="33" xfId="3" applyNumberFormat="1" applyFont="1" applyFill="1" applyBorder="1" applyAlignment="1">
      <alignment horizontal="center" vertical="center"/>
    </xf>
    <xf numFmtId="2" fontId="8" fillId="0" borderId="29" xfId="3" quotePrefix="1" applyNumberFormat="1" applyFont="1" applyFill="1" applyBorder="1" applyAlignment="1">
      <alignment horizontal="center" vertical="center"/>
    </xf>
    <xf numFmtId="49" fontId="8" fillId="8" borderId="29" xfId="3" applyNumberFormat="1" applyFont="1" applyFill="1" applyBorder="1" applyAlignment="1">
      <alignment horizontal="center" vertical="center" wrapText="1" shrinkToFit="1"/>
    </xf>
    <xf numFmtId="2" fontId="8" fillId="0" borderId="29" xfId="3" applyNumberFormat="1" applyFont="1" applyFill="1" applyBorder="1" applyAlignment="1">
      <alignment horizontal="center" vertical="center" wrapText="1"/>
    </xf>
    <xf numFmtId="164" fontId="8" fillId="0" borderId="29" xfId="3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5" fillId="6" borderId="9" xfId="0" applyFont="1" applyFill="1" applyBorder="1" applyAlignment="1">
      <alignment horizontal="center" vertical="center"/>
    </xf>
    <xf numFmtId="2" fontId="10" fillId="0" borderId="29" xfId="3" applyNumberFormat="1" applyFont="1" applyFill="1" applyBorder="1" applyAlignment="1">
      <alignment horizontal="center" vertical="center"/>
    </xf>
    <xf numFmtId="164" fontId="10" fillId="0" borderId="29" xfId="3" applyNumberFormat="1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5" borderId="41" xfId="3" applyFont="1" applyFill="1" applyBorder="1" applyAlignment="1">
      <alignment vertical="center" wrapText="1"/>
    </xf>
    <xf numFmtId="0" fontId="8" fillId="7" borderId="29" xfId="3" applyFont="1" applyFill="1" applyBorder="1" applyAlignment="1">
      <alignment horizontal="left" vertical="center" wrapText="1"/>
    </xf>
    <xf numFmtId="164" fontId="10" fillId="0" borderId="9" xfId="3" applyNumberFormat="1" applyFont="1" applyFill="1" applyBorder="1" applyAlignment="1">
      <alignment horizontal="center" vertical="center"/>
    </xf>
    <xf numFmtId="164" fontId="10" fillId="0" borderId="33" xfId="3" applyNumberFormat="1" applyFont="1" applyFill="1" applyBorder="1" applyAlignment="1">
      <alignment horizontal="center" vertical="center"/>
    </xf>
    <xf numFmtId="0" fontId="8" fillId="0" borderId="9" xfId="3" applyFont="1" applyBorder="1" applyAlignment="1">
      <alignment horizontal="left" vertical="center" wrapText="1"/>
    </xf>
    <xf numFmtId="0" fontId="8" fillId="0" borderId="29" xfId="3" applyFont="1" applyBorder="1" applyAlignment="1">
      <alignment horizontal="left" vertical="center" wrapText="1"/>
    </xf>
    <xf numFmtId="164" fontId="1" fillId="0" borderId="0" xfId="3" applyNumberFormat="1"/>
    <xf numFmtId="44" fontId="8" fillId="0" borderId="29" xfId="4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left" vertical="center" wrapText="1"/>
    </xf>
    <xf numFmtId="0" fontId="8" fillId="0" borderId="29" xfId="3" applyFont="1" applyBorder="1" applyAlignment="1">
      <alignment vertical="center" wrapText="1"/>
    </xf>
    <xf numFmtId="0" fontId="10" fillId="0" borderId="29" xfId="3" applyFont="1" applyFill="1" applyBorder="1" applyAlignment="1">
      <alignment wrapText="1"/>
    </xf>
    <xf numFmtId="0" fontId="10" fillId="0" borderId="29" xfId="3" applyFont="1" applyFill="1" applyBorder="1" applyAlignment="1">
      <alignment vertical="center" wrapText="1"/>
    </xf>
    <xf numFmtId="0" fontId="10" fillId="0" borderId="29" xfId="3" applyFont="1" applyFill="1" applyBorder="1" applyAlignment="1">
      <alignment horizontal="left" vertical="center"/>
    </xf>
    <xf numFmtId="0" fontId="17" fillId="0" borderId="29" xfId="3" applyFont="1" applyFill="1" applyBorder="1" applyAlignment="1">
      <alignment vertical="center" wrapText="1"/>
    </xf>
    <xf numFmtId="164" fontId="4" fillId="0" borderId="0" xfId="3" applyNumberFormat="1" applyFont="1" applyFill="1" applyBorder="1" applyAlignment="1">
      <alignment horizontal="left" vertical="center" wrapText="1"/>
    </xf>
    <xf numFmtId="164" fontId="10" fillId="0" borderId="0" xfId="1" applyNumberFormat="1" applyFont="1" applyAlignment="1"/>
    <xf numFmtId="164" fontId="10" fillId="0" borderId="0" xfId="1" applyNumberFormat="1" applyFont="1" applyAlignment="1">
      <alignment horizontal="center"/>
    </xf>
    <xf numFmtId="0" fontId="10" fillId="0" borderId="0" xfId="1" applyFont="1" applyAlignment="1">
      <alignment wrapText="1"/>
    </xf>
    <xf numFmtId="0" fontId="8" fillId="0" borderId="26" xfId="3" applyFont="1" applyFill="1" applyBorder="1" applyAlignment="1">
      <alignment horizontal="left" vertical="center" wrapText="1"/>
    </xf>
    <xf numFmtId="0" fontId="8" fillId="0" borderId="55" xfId="3" applyFont="1" applyFill="1" applyBorder="1" applyAlignment="1">
      <alignment vertical="center" wrapText="1"/>
    </xf>
    <xf numFmtId="2" fontId="8" fillId="0" borderId="33" xfId="3" applyNumberFormat="1" applyFont="1" applyFill="1" applyBorder="1" applyAlignment="1" applyProtection="1">
      <alignment horizontal="center" vertical="center"/>
      <protection locked="0"/>
    </xf>
    <xf numFmtId="0" fontId="8" fillId="0" borderId="58" xfId="3" applyFont="1" applyFill="1" applyBorder="1" applyAlignment="1">
      <alignment vertical="center" wrapText="1"/>
    </xf>
    <xf numFmtId="0" fontId="8" fillId="0" borderId="59" xfId="3" applyFont="1" applyFill="1" applyBorder="1" applyAlignment="1">
      <alignment vertical="center" wrapText="1"/>
    </xf>
    <xf numFmtId="2" fontId="8" fillId="0" borderId="9" xfId="3" applyNumberFormat="1" applyFont="1" applyFill="1" applyBorder="1" applyAlignment="1" applyProtection="1">
      <alignment horizontal="center" vertical="center"/>
      <protection locked="0"/>
    </xf>
    <xf numFmtId="2" fontId="8" fillId="0" borderId="11" xfId="3" applyNumberFormat="1" applyFont="1" applyFill="1" applyBorder="1" applyAlignment="1">
      <alignment horizontal="center" vertical="center"/>
    </xf>
    <xf numFmtId="2" fontId="8" fillId="0" borderId="4" xfId="3" applyNumberFormat="1" applyFont="1" applyFill="1" applyBorder="1" applyAlignment="1">
      <alignment horizontal="center" vertical="center"/>
    </xf>
    <xf numFmtId="0" fontId="8" fillId="0" borderId="45" xfId="3" applyFont="1" applyFill="1" applyBorder="1" applyAlignment="1">
      <alignment vertical="center" wrapText="1"/>
    </xf>
    <xf numFmtId="0" fontId="8" fillId="0" borderId="3" xfId="3" applyFont="1" applyFill="1" applyBorder="1" applyAlignment="1">
      <alignment horizontal="left" vertical="center" wrapText="1"/>
    </xf>
    <xf numFmtId="2" fontId="8" fillId="0" borderId="62" xfId="3" applyNumberFormat="1" applyFont="1" applyFill="1" applyBorder="1" applyAlignment="1">
      <alignment horizontal="center" vertical="center"/>
    </xf>
    <xf numFmtId="1" fontId="8" fillId="0" borderId="29" xfId="3" quotePrefix="1" applyNumberFormat="1" applyFont="1" applyFill="1" applyBorder="1" applyAlignment="1" applyProtection="1">
      <alignment horizontal="center" vertical="center"/>
      <protection locked="0"/>
    </xf>
    <xf numFmtId="0" fontId="8" fillId="0" borderId="46" xfId="3" applyFont="1" applyFill="1" applyBorder="1" applyAlignment="1">
      <alignment horizontal="left" vertical="center" wrapText="1"/>
    </xf>
    <xf numFmtId="2" fontId="8" fillId="0" borderId="63" xfId="3" applyNumberFormat="1" applyFont="1" applyFill="1" applyBorder="1" applyAlignment="1">
      <alignment horizontal="center" vertical="center"/>
    </xf>
    <xf numFmtId="2" fontId="8" fillId="9" borderId="35" xfId="3" applyNumberFormat="1" applyFont="1" applyFill="1" applyBorder="1" applyAlignment="1" applyProtection="1">
      <alignment horizontal="center" vertical="center"/>
      <protection locked="0"/>
    </xf>
    <xf numFmtId="0" fontId="8" fillId="9" borderId="35" xfId="3" quotePrefix="1" applyFont="1" applyFill="1" applyBorder="1" applyAlignment="1" applyProtection="1">
      <alignment horizontal="center" vertical="center"/>
      <protection locked="0"/>
    </xf>
    <xf numFmtId="0" fontId="24" fillId="4" borderId="39" xfId="2" applyFont="1" applyFill="1" applyBorder="1" applyAlignment="1" applyProtection="1">
      <alignment horizontal="center" vertical="center" wrapText="1"/>
    </xf>
    <xf numFmtId="0" fontId="24" fillId="4" borderId="39" xfId="2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>
      <alignment horizontal="center" vertical="center"/>
    </xf>
    <xf numFmtId="2" fontId="8" fillId="9" borderId="14" xfId="3" applyNumberFormat="1" applyFont="1" applyFill="1" applyBorder="1" applyAlignment="1" applyProtection="1">
      <alignment horizontal="center" vertical="center"/>
      <protection locked="0"/>
    </xf>
    <xf numFmtId="0" fontId="8" fillId="9" borderId="14" xfId="3" quotePrefix="1" applyFont="1" applyFill="1" applyBorder="1" applyAlignment="1" applyProtection="1">
      <alignment horizontal="center" vertical="center"/>
      <protection locked="0"/>
    </xf>
    <xf numFmtId="164" fontId="8" fillId="9" borderId="14" xfId="3" applyNumberFormat="1" applyFont="1" applyFill="1" applyBorder="1" applyAlignment="1" applyProtection="1">
      <alignment horizontal="center" vertical="center"/>
      <protection locked="0"/>
    </xf>
    <xf numFmtId="2" fontId="8" fillId="9" borderId="47" xfId="3" applyNumberFormat="1" applyFont="1" applyFill="1" applyBorder="1" applyAlignment="1" applyProtection="1">
      <alignment horizontal="center" vertical="center"/>
      <protection locked="0"/>
    </xf>
    <xf numFmtId="0" fontId="8" fillId="9" borderId="47" xfId="3" applyFont="1" applyFill="1" applyBorder="1" applyAlignment="1" applyProtection="1">
      <alignment horizontal="center" vertical="center"/>
      <protection locked="0"/>
    </xf>
    <xf numFmtId="0" fontId="8" fillId="9" borderId="35" xfId="3" applyFont="1" applyFill="1" applyBorder="1" applyAlignment="1" applyProtection="1">
      <alignment horizontal="center" vertical="center"/>
      <protection locked="0"/>
    </xf>
    <xf numFmtId="2" fontId="8" fillId="9" borderId="33" xfId="3" applyNumberFormat="1" applyFont="1" applyFill="1" applyBorder="1" applyAlignment="1" applyProtection="1">
      <alignment horizontal="center" vertical="center"/>
      <protection locked="0"/>
    </xf>
    <xf numFmtId="0" fontId="8" fillId="9" borderId="33" xfId="3" applyFont="1" applyFill="1" applyBorder="1" applyAlignment="1" applyProtection="1">
      <alignment horizontal="center" vertical="center"/>
      <protection locked="0"/>
    </xf>
    <xf numFmtId="2" fontId="8" fillId="9" borderId="29" xfId="3" applyNumberFormat="1" applyFont="1" applyFill="1" applyBorder="1" applyAlignment="1" applyProtection="1">
      <alignment horizontal="center" vertical="center"/>
      <protection locked="0"/>
    </xf>
    <xf numFmtId="0" fontId="8" fillId="9" borderId="29" xfId="3" applyFont="1" applyFill="1" applyBorder="1" applyAlignment="1" applyProtection="1">
      <alignment horizontal="center" vertical="center"/>
      <protection locked="0"/>
    </xf>
    <xf numFmtId="0" fontId="8" fillId="9" borderId="14" xfId="3" applyFont="1" applyFill="1" applyBorder="1" applyAlignment="1" applyProtection="1">
      <alignment horizontal="center" vertical="center"/>
      <protection locked="0"/>
    </xf>
    <xf numFmtId="1" fontId="8" fillId="9" borderId="14" xfId="3" quotePrefix="1" applyNumberFormat="1" applyFont="1" applyFill="1" applyBorder="1" applyAlignment="1" applyProtection="1">
      <alignment horizontal="center" vertical="center"/>
      <protection locked="0"/>
    </xf>
    <xf numFmtId="0" fontId="8" fillId="9" borderId="35" xfId="3" applyNumberFormat="1" applyFont="1" applyFill="1" applyBorder="1" applyAlignment="1" applyProtection="1">
      <alignment horizontal="center" vertical="center"/>
      <protection locked="0"/>
    </xf>
    <xf numFmtId="0" fontId="8" fillId="9" borderId="14" xfId="3" applyNumberFormat="1" applyFont="1" applyFill="1" applyBorder="1" applyAlignment="1" applyProtection="1">
      <alignment horizontal="center" vertical="center"/>
      <protection locked="0"/>
    </xf>
    <xf numFmtId="2" fontId="8" fillId="9" borderId="20" xfId="3" applyNumberFormat="1" applyFont="1" applyFill="1" applyBorder="1" applyAlignment="1" applyProtection="1">
      <alignment horizontal="center" vertical="center"/>
      <protection locked="0"/>
    </xf>
    <xf numFmtId="0" fontId="8" fillId="9" borderId="20" xfId="3" applyFont="1" applyFill="1" applyBorder="1" applyAlignment="1" applyProtection="1">
      <alignment horizontal="center" vertical="center"/>
      <protection locked="0"/>
    </xf>
    <xf numFmtId="0" fontId="8" fillId="9" borderId="29" xfId="3" quotePrefix="1" applyFont="1" applyFill="1" applyBorder="1" applyAlignment="1" applyProtection="1">
      <alignment horizontal="center" vertical="center"/>
      <protection locked="0"/>
    </xf>
    <xf numFmtId="0" fontId="8" fillId="9" borderId="47" xfId="3" quotePrefix="1" applyFont="1" applyFill="1" applyBorder="1" applyAlignment="1" applyProtection="1">
      <alignment horizontal="center" vertical="center"/>
      <protection locked="0"/>
    </xf>
    <xf numFmtId="2" fontId="8" fillId="9" borderId="9" xfId="3" applyNumberFormat="1" applyFont="1" applyFill="1" applyBorder="1" applyAlignment="1" applyProtection="1">
      <alignment horizontal="center" vertical="center"/>
      <protection locked="0"/>
    </xf>
    <xf numFmtId="0" fontId="8" fillId="9" borderId="9" xfId="3" quotePrefix="1" applyFont="1" applyFill="1" applyBorder="1" applyAlignment="1" applyProtection="1">
      <alignment horizontal="center" vertical="center"/>
      <protection locked="0"/>
    </xf>
    <xf numFmtId="0" fontId="8" fillId="9" borderId="36" xfId="3" quotePrefix="1" applyFont="1" applyFill="1" applyBorder="1" applyAlignment="1" applyProtection="1">
      <alignment horizontal="center" vertical="center"/>
      <protection locked="0"/>
    </xf>
    <xf numFmtId="0" fontId="8" fillId="9" borderId="45" xfId="3" applyFont="1" applyFill="1" applyBorder="1" applyAlignment="1" applyProtection="1">
      <alignment horizontal="center" vertical="center" wrapText="1"/>
      <protection locked="0"/>
    </xf>
    <xf numFmtId="49" fontId="8" fillId="9" borderId="35" xfId="3" applyNumberFormat="1" applyFont="1" applyFill="1" applyBorder="1" applyAlignment="1" applyProtection="1">
      <alignment horizontal="center" vertical="center"/>
      <protection locked="0"/>
    </xf>
    <xf numFmtId="164" fontId="8" fillId="0" borderId="36" xfId="3" applyNumberFormat="1" applyFont="1" applyFill="1" applyBorder="1" applyAlignment="1">
      <alignment horizontal="center" vertical="center"/>
    </xf>
    <xf numFmtId="49" fontId="8" fillId="0" borderId="33" xfId="3" applyNumberFormat="1" applyFont="1" applyFill="1" applyBorder="1" applyAlignment="1" applyProtection="1">
      <alignment horizontal="center" vertical="center"/>
      <protection locked="0"/>
    </xf>
    <xf numFmtId="164" fontId="8" fillId="0" borderId="30" xfId="3" applyNumberFormat="1" applyFont="1" applyFill="1" applyBorder="1" applyAlignment="1">
      <alignment horizontal="center" vertical="center"/>
    </xf>
    <xf numFmtId="0" fontId="8" fillId="0" borderId="29" xfId="3" applyFont="1" applyFill="1" applyBorder="1" applyAlignment="1">
      <alignment vertical="center" wrapText="1"/>
    </xf>
    <xf numFmtId="0" fontId="8" fillId="0" borderId="54" xfId="3" applyFont="1" applyFill="1" applyBorder="1" applyAlignment="1">
      <alignment vertical="center" wrapText="1"/>
    </xf>
    <xf numFmtId="0" fontId="5" fillId="4" borderId="5" xfId="2" applyFont="1" applyFill="1" applyBorder="1" applyAlignment="1" applyProtection="1">
      <alignment horizontal="center" vertical="center" wrapText="1"/>
    </xf>
    <xf numFmtId="0" fontId="8" fillId="0" borderId="69" xfId="3" applyFont="1" applyFill="1" applyBorder="1" applyAlignment="1">
      <alignment vertical="center" wrapText="1"/>
    </xf>
    <xf numFmtId="49" fontId="8" fillId="0" borderId="9" xfId="3" applyNumberFormat="1" applyFont="1" applyFill="1" applyBorder="1" applyAlignment="1" applyProtection="1">
      <alignment horizontal="center" vertical="center"/>
      <protection locked="0"/>
    </xf>
    <xf numFmtId="164" fontId="8" fillId="0" borderId="6" xfId="3" applyNumberFormat="1" applyFont="1" applyFill="1" applyBorder="1" applyAlignment="1">
      <alignment horizontal="center" vertical="center"/>
    </xf>
    <xf numFmtId="164" fontId="8" fillId="0" borderId="17" xfId="2" applyNumberFormat="1" applyFont="1" applyBorder="1" applyAlignment="1" applyProtection="1">
      <alignment horizontal="center" vertical="center" wrapText="1"/>
    </xf>
    <xf numFmtId="165" fontId="8" fillId="0" borderId="14" xfId="2" applyNumberFormat="1" applyFont="1" applyBorder="1" applyAlignment="1" applyProtection="1">
      <alignment horizontal="center" vertical="center" wrapText="1"/>
    </xf>
    <xf numFmtId="0" fontId="8" fillId="0" borderId="18" xfId="2" applyFont="1" applyBorder="1" applyAlignment="1" applyProtection="1">
      <alignment horizontal="center" vertical="center" wrapText="1"/>
    </xf>
    <xf numFmtId="164" fontId="8" fillId="0" borderId="66" xfId="2" applyNumberFormat="1" applyFont="1" applyBorder="1" applyAlignment="1" applyProtection="1">
      <alignment horizontal="center" vertical="center" wrapText="1"/>
    </xf>
    <xf numFmtId="164" fontId="8" fillId="0" borderId="68" xfId="2" applyNumberFormat="1" applyFont="1" applyBorder="1" applyAlignment="1" applyProtection="1">
      <alignment horizontal="center" vertical="center" wrapText="1"/>
    </xf>
    <xf numFmtId="165" fontId="8" fillId="0" borderId="20" xfId="2" applyNumberFormat="1" applyFont="1" applyBorder="1" applyAlignment="1" applyProtection="1">
      <alignment horizontal="center" vertical="center" wrapText="1"/>
    </xf>
    <xf numFmtId="0" fontId="8" fillId="0" borderId="25" xfId="2" applyFont="1" applyBorder="1" applyAlignment="1" applyProtection="1">
      <alignment horizontal="center" vertical="center" wrapText="1"/>
    </xf>
    <xf numFmtId="164" fontId="8" fillId="0" borderId="67" xfId="2" applyNumberFormat="1" applyFont="1" applyBorder="1" applyAlignment="1" applyProtection="1">
      <alignment horizontal="center" vertical="center" wrapText="1"/>
    </xf>
    <xf numFmtId="165" fontId="8" fillId="0" borderId="29" xfId="2" applyNumberFormat="1" applyFont="1" applyBorder="1" applyAlignment="1" applyProtection="1">
      <alignment horizontal="center" vertical="center" wrapText="1"/>
    </xf>
    <xf numFmtId="0" fontId="8" fillId="0" borderId="34" xfId="2" applyFont="1" applyBorder="1" applyAlignment="1" applyProtection="1">
      <alignment horizontal="center" vertical="center" wrapText="1"/>
    </xf>
    <xf numFmtId="2" fontId="8" fillId="9" borderId="16" xfId="2" applyNumberFormat="1" applyFont="1" applyFill="1" applyBorder="1" applyAlignment="1" applyProtection="1">
      <alignment horizontal="center" vertical="center" wrapText="1"/>
      <protection locked="0"/>
    </xf>
    <xf numFmtId="2" fontId="8" fillId="9" borderId="49" xfId="2" applyNumberFormat="1" applyFont="1" applyFill="1" applyBorder="1" applyAlignment="1" applyProtection="1">
      <alignment horizontal="center" vertical="center" wrapText="1"/>
      <protection locked="0"/>
    </xf>
    <xf numFmtId="2" fontId="8" fillId="9" borderId="37" xfId="2" applyNumberFormat="1" applyFont="1" applyFill="1" applyBorder="1" applyAlignment="1" applyProtection="1">
      <alignment horizontal="center" vertical="center" wrapText="1"/>
      <protection locked="0"/>
    </xf>
    <xf numFmtId="2" fontId="8" fillId="9" borderId="56" xfId="2" applyNumberFormat="1" applyFont="1" applyFill="1" applyBorder="1" applyAlignment="1" applyProtection="1">
      <alignment horizontal="center" vertical="center" wrapText="1"/>
      <protection locked="0"/>
    </xf>
    <xf numFmtId="2" fontId="8" fillId="9" borderId="31" xfId="2" applyNumberFormat="1" applyFont="1" applyFill="1" applyBorder="1" applyAlignment="1" applyProtection="1">
      <alignment horizontal="center" vertical="center" wrapText="1"/>
      <protection locked="0"/>
    </xf>
    <xf numFmtId="2" fontId="8" fillId="9" borderId="22" xfId="2" applyNumberFormat="1" applyFont="1" applyFill="1" applyBorder="1" applyAlignment="1" applyProtection="1">
      <alignment horizontal="center" vertical="center" wrapText="1"/>
      <protection locked="0"/>
    </xf>
    <xf numFmtId="2" fontId="8" fillId="9" borderId="60" xfId="2" applyNumberFormat="1" applyFont="1" applyFill="1" applyBorder="1" applyAlignment="1" applyProtection="1">
      <alignment horizontal="center" vertical="center" wrapText="1"/>
      <protection locked="0"/>
    </xf>
    <xf numFmtId="2" fontId="9" fillId="9" borderId="37" xfId="2" applyNumberFormat="1" applyFont="1" applyFill="1" applyBorder="1" applyAlignment="1" applyProtection="1">
      <alignment horizontal="center" vertical="center" wrapText="1"/>
      <protection locked="0"/>
    </xf>
    <xf numFmtId="164" fontId="8" fillId="0" borderId="32" xfId="2" applyNumberFormat="1" applyFont="1" applyBorder="1" applyAlignment="1" applyProtection="1">
      <alignment horizontal="center" vertical="center" wrapText="1"/>
    </xf>
    <xf numFmtId="165" fontId="8" fillId="0" borderId="33" xfId="2" applyNumberFormat="1" applyFont="1" applyBorder="1" applyAlignment="1" applyProtection="1">
      <alignment horizontal="center" vertical="center" wrapText="1"/>
    </xf>
    <xf numFmtId="0" fontId="8" fillId="0" borderId="57" xfId="2" applyFont="1" applyBorder="1" applyAlignment="1" applyProtection="1">
      <alignment horizontal="center" vertical="center" wrapText="1"/>
    </xf>
    <xf numFmtId="164" fontId="8" fillId="0" borderId="10" xfId="2" applyNumberFormat="1" applyFont="1" applyBorder="1" applyAlignment="1" applyProtection="1">
      <alignment horizontal="center" vertical="center" wrapText="1"/>
    </xf>
    <xf numFmtId="165" fontId="8" fillId="0" borderId="8" xfId="2" applyNumberFormat="1" applyFont="1" applyBorder="1" applyAlignment="1" applyProtection="1">
      <alignment horizontal="center" vertical="center" wrapText="1"/>
    </xf>
    <xf numFmtId="0" fontId="8" fillId="0" borderId="70" xfId="2" applyFont="1" applyBorder="1" applyAlignment="1" applyProtection="1">
      <alignment horizontal="center" vertical="center" wrapText="1"/>
    </xf>
    <xf numFmtId="164" fontId="8" fillId="0" borderId="38" xfId="2" applyNumberFormat="1" applyFont="1" applyBorder="1" applyAlignment="1" applyProtection="1">
      <alignment horizontal="center" vertical="center" wrapText="1"/>
    </xf>
    <xf numFmtId="165" fontId="8" fillId="0" borderId="35" xfId="2" applyNumberFormat="1" applyFont="1" applyBorder="1" applyAlignment="1" applyProtection="1">
      <alignment horizontal="center" vertical="center" wrapText="1"/>
    </xf>
    <xf numFmtId="0" fontId="8" fillId="0" borderId="39" xfId="2" applyFont="1" applyBorder="1" applyAlignment="1" applyProtection="1">
      <alignment horizontal="center" vertical="center" wrapText="1"/>
    </xf>
    <xf numFmtId="0" fontId="8" fillId="9" borderId="20" xfId="3" quotePrefix="1" applyFont="1" applyFill="1" applyBorder="1" applyAlignment="1" applyProtection="1">
      <alignment horizontal="center" vertical="center"/>
      <protection locked="0"/>
    </xf>
    <xf numFmtId="164" fontId="8" fillId="0" borderId="23" xfId="2" applyNumberFormat="1" applyFont="1" applyBorder="1" applyAlignment="1" applyProtection="1">
      <alignment horizontal="center" vertical="center" wrapText="1"/>
    </xf>
    <xf numFmtId="165" fontId="8" fillId="0" borderId="24" xfId="2" applyNumberFormat="1" applyFont="1" applyBorder="1" applyAlignment="1" applyProtection="1">
      <alignment horizontal="center" vertical="center" wrapText="1"/>
    </xf>
    <xf numFmtId="2" fontId="8" fillId="9" borderId="71" xfId="2" applyNumberFormat="1" applyFont="1" applyFill="1" applyBorder="1" applyAlignment="1" applyProtection="1">
      <alignment horizontal="center" vertical="center" wrapText="1"/>
      <protection locked="0"/>
    </xf>
    <xf numFmtId="164" fontId="8" fillId="0" borderId="42" xfId="2" applyNumberFormat="1" applyFont="1" applyBorder="1" applyAlignment="1" applyProtection="1">
      <alignment horizontal="center" vertical="center" wrapText="1"/>
    </xf>
    <xf numFmtId="164" fontId="8" fillId="0" borderId="44" xfId="2" applyNumberFormat="1" applyFont="1" applyBorder="1" applyAlignment="1" applyProtection="1">
      <alignment horizontal="center" vertical="center" wrapText="1"/>
    </xf>
    <xf numFmtId="0" fontId="25" fillId="0" borderId="0" xfId="3" applyFont="1" applyFill="1" applyBorder="1" applyAlignment="1">
      <alignment horizontal="centerContinuous"/>
    </xf>
    <xf numFmtId="0" fontId="26" fillId="0" borderId="0" xfId="3" applyFont="1" applyFill="1" applyBorder="1"/>
    <xf numFmtId="0" fontId="27" fillId="6" borderId="41" xfId="3" applyFont="1" applyFill="1" applyBorder="1" applyAlignment="1">
      <alignment horizontal="center" vertical="center" wrapText="1"/>
    </xf>
    <xf numFmtId="0" fontId="3" fillId="6" borderId="29" xfId="3" applyNumberFormat="1" applyFont="1" applyFill="1" applyBorder="1" applyAlignment="1">
      <alignment horizontal="left" vertical="center" wrapText="1"/>
    </xf>
    <xf numFmtId="0" fontId="27" fillId="6" borderId="29" xfId="3" applyFont="1" applyFill="1" applyBorder="1" applyAlignment="1">
      <alignment horizontal="center" vertical="center" wrapText="1"/>
    </xf>
    <xf numFmtId="0" fontId="9" fillId="6" borderId="42" xfId="3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/>
    </xf>
    <xf numFmtId="0" fontId="9" fillId="0" borderId="6" xfId="3" applyFont="1" applyFill="1" applyBorder="1" applyAlignment="1">
      <alignment horizontal="left" vertical="center"/>
    </xf>
    <xf numFmtId="0" fontId="8" fillId="0" borderId="9" xfId="3" applyFont="1" applyFill="1" applyBorder="1" applyAlignment="1">
      <alignment vertical="center"/>
    </xf>
    <xf numFmtId="0" fontId="8" fillId="0" borderId="9" xfId="3" applyFont="1" applyFill="1" applyBorder="1" applyAlignment="1">
      <alignment horizontal="center" vertical="center"/>
    </xf>
    <xf numFmtId="49" fontId="8" fillId="0" borderId="9" xfId="3" applyNumberFormat="1" applyFont="1" applyFill="1" applyBorder="1" applyAlignment="1">
      <alignment horizontal="center" vertical="center"/>
    </xf>
    <xf numFmtId="0" fontId="8" fillId="0" borderId="9" xfId="3" applyFont="1" applyFill="1" applyBorder="1" applyAlignment="1">
      <alignment vertical="center" wrapText="1"/>
    </xf>
    <xf numFmtId="0" fontId="10" fillId="0" borderId="9" xfId="3" applyFont="1" applyFill="1" applyBorder="1" applyAlignment="1">
      <alignment vertical="center" wrapText="1"/>
    </xf>
    <xf numFmtId="0" fontId="4" fillId="0" borderId="0" xfId="3" applyFont="1" applyFill="1" applyBorder="1"/>
    <xf numFmtId="0" fontId="8" fillId="0" borderId="29" xfId="3" applyFont="1" applyBorder="1" applyAlignment="1">
      <alignment vertical="center"/>
    </xf>
    <xf numFmtId="0" fontId="8" fillId="0" borderId="29" xfId="3" applyFont="1" applyBorder="1" applyAlignment="1">
      <alignment horizontal="center" vertical="center"/>
    </xf>
    <xf numFmtId="49" fontId="8" fillId="0" borderId="29" xfId="3" applyNumberFormat="1" applyFont="1" applyBorder="1" applyAlignment="1">
      <alignment horizontal="center" vertical="center"/>
    </xf>
    <xf numFmtId="0" fontId="10" fillId="0" borderId="29" xfId="3" applyFont="1" applyBorder="1" applyAlignment="1">
      <alignment vertical="center" wrapText="1"/>
    </xf>
    <xf numFmtId="0" fontId="10" fillId="0" borderId="29" xfId="3" applyFont="1" applyBorder="1" applyAlignment="1">
      <alignment horizontal="center" vertical="center"/>
    </xf>
    <xf numFmtId="0" fontId="4" fillId="0" borderId="0" xfId="3" applyFont="1" applyBorder="1"/>
    <xf numFmtId="49" fontId="8" fillId="0" borderId="29" xfId="3" quotePrefix="1" applyNumberFormat="1" applyFont="1" applyBorder="1" applyAlignment="1">
      <alignment horizontal="center" vertical="center"/>
    </xf>
    <xf numFmtId="0" fontId="9" fillId="0" borderId="41" xfId="3" applyFont="1" applyFill="1" applyBorder="1" applyAlignment="1"/>
    <xf numFmtId="0" fontId="8" fillId="0" borderId="54" xfId="3" applyFont="1" applyFill="1" applyBorder="1" applyAlignment="1">
      <alignment horizontal="left"/>
    </xf>
    <xf numFmtId="0" fontId="8" fillId="0" borderId="54" xfId="3" applyFont="1" applyFill="1" applyBorder="1" applyAlignment="1">
      <alignment horizontal="center"/>
    </xf>
    <xf numFmtId="49" fontId="8" fillId="0" borderId="54" xfId="3" applyNumberFormat="1" applyFont="1" applyFill="1" applyBorder="1" applyAlignment="1">
      <alignment horizontal="center"/>
    </xf>
    <xf numFmtId="0" fontId="8" fillId="0" borderId="42" xfId="3" applyFont="1" applyFill="1" applyBorder="1" applyAlignment="1">
      <alignment wrapText="1"/>
    </xf>
    <xf numFmtId="0" fontId="10" fillId="0" borderId="8" xfId="3" applyFont="1" applyFill="1" applyBorder="1" applyAlignment="1">
      <alignment vertical="center" wrapText="1"/>
    </xf>
    <xf numFmtId="0" fontId="10" fillId="0" borderId="10" xfId="3" applyFont="1" applyFill="1" applyBorder="1" applyAlignment="1">
      <alignment horizontal="center" vertical="center"/>
    </xf>
    <xf numFmtId="0" fontId="8" fillId="0" borderId="9" xfId="3" applyFont="1" applyBorder="1" applyAlignment="1">
      <alignment vertical="center"/>
    </xf>
    <xf numFmtId="0" fontId="8" fillId="0" borderId="9" xfId="3" applyFont="1" applyBorder="1" applyAlignment="1">
      <alignment horizontal="center" vertical="center"/>
    </xf>
    <xf numFmtId="49" fontId="8" fillId="0" borderId="9" xfId="3" applyNumberFormat="1" applyFont="1" applyBorder="1" applyAlignment="1">
      <alignment horizontal="center" vertical="center"/>
    </xf>
    <xf numFmtId="0" fontId="10" fillId="0" borderId="9" xfId="3" quotePrefix="1" applyFont="1" applyBorder="1" applyAlignment="1">
      <alignment vertical="center" wrapText="1"/>
    </xf>
    <xf numFmtId="0" fontId="10" fillId="0" borderId="9" xfId="3" applyFont="1" applyBorder="1" applyAlignment="1">
      <alignment horizontal="center" vertical="center"/>
    </xf>
    <xf numFmtId="0" fontId="8" fillId="0" borderId="54" xfId="3" applyFont="1" applyFill="1" applyBorder="1" applyAlignment="1">
      <alignment vertical="center"/>
    </xf>
    <xf numFmtId="0" fontId="8" fillId="0" borderId="54" xfId="3" applyFont="1" applyFill="1" applyBorder="1" applyAlignment="1">
      <alignment horizontal="center" vertical="center"/>
    </xf>
    <xf numFmtId="49" fontId="8" fillId="0" borderId="54" xfId="3" applyNumberFormat="1" applyFont="1" applyFill="1" applyBorder="1" applyAlignment="1">
      <alignment horizontal="center" vertical="center"/>
    </xf>
    <xf numFmtId="0" fontId="10" fillId="0" borderId="54" xfId="3" applyFont="1" applyFill="1" applyBorder="1" applyAlignment="1">
      <alignment vertical="center" wrapText="1"/>
    </xf>
    <xf numFmtId="0" fontId="10" fillId="0" borderId="42" xfId="3" applyFont="1" applyFill="1" applyBorder="1" applyAlignment="1">
      <alignment horizontal="center" vertical="center"/>
    </xf>
    <xf numFmtId="0" fontId="8" fillId="0" borderId="33" xfId="3" applyFont="1" applyBorder="1" applyAlignment="1">
      <alignment vertical="center"/>
    </xf>
    <xf numFmtId="0" fontId="8" fillId="0" borderId="33" xfId="3" applyFont="1" applyBorder="1" applyAlignment="1">
      <alignment horizontal="center" vertical="center"/>
    </xf>
    <xf numFmtId="49" fontId="8" fillId="0" borderId="33" xfId="3" applyNumberFormat="1" applyFont="1" applyBorder="1" applyAlignment="1">
      <alignment horizontal="center" vertical="center"/>
    </xf>
    <xf numFmtId="0" fontId="10" fillId="0" borderId="33" xfId="3" applyFont="1" applyBorder="1" applyAlignment="1">
      <alignment vertical="center" wrapText="1"/>
    </xf>
    <xf numFmtId="0" fontId="10" fillId="0" borderId="33" xfId="3" applyFont="1" applyBorder="1" applyAlignment="1">
      <alignment horizontal="center" vertical="center"/>
    </xf>
    <xf numFmtId="0" fontId="8" fillId="0" borderId="9" xfId="3" applyFont="1" applyBorder="1" applyAlignment="1">
      <alignment vertical="center" wrapText="1"/>
    </xf>
    <xf numFmtId="0" fontId="10" fillId="0" borderId="29" xfId="3" applyFont="1" applyFill="1" applyBorder="1" applyAlignment="1">
      <alignment horizontal="center"/>
    </xf>
    <xf numFmtId="0" fontId="8" fillId="0" borderId="33" xfId="3" applyFont="1" applyBorder="1" applyAlignment="1">
      <alignment horizontal="left" vertical="center"/>
    </xf>
    <xf numFmtId="49" fontId="8" fillId="0" borderId="33" xfId="3" quotePrefix="1" applyNumberFormat="1" applyFont="1" applyBorder="1" applyAlignment="1">
      <alignment horizontal="center" vertical="center"/>
    </xf>
    <xf numFmtId="0" fontId="8" fillId="0" borderId="33" xfId="3" applyFont="1" applyBorder="1" applyAlignment="1">
      <alignment vertical="center" wrapText="1"/>
    </xf>
    <xf numFmtId="0" fontId="8" fillId="0" borderId="29" xfId="3" applyFont="1" applyBorder="1" applyAlignment="1">
      <alignment horizontal="left" vertical="center"/>
    </xf>
    <xf numFmtId="0" fontId="4" fillId="0" borderId="29" xfId="3" applyFont="1" applyFill="1" applyBorder="1" applyAlignment="1">
      <alignment vertical="center" wrapText="1"/>
    </xf>
    <xf numFmtId="0" fontId="10" fillId="0" borderId="29" xfId="3" applyFont="1" applyFill="1" applyBorder="1" applyAlignment="1"/>
    <xf numFmtId="0" fontId="8" fillId="0" borderId="30" xfId="3" applyFont="1" applyBorder="1" applyAlignment="1">
      <alignment horizontal="left" vertical="center"/>
    </xf>
    <xf numFmtId="0" fontId="8" fillId="0" borderId="30" xfId="3" applyFont="1" applyBorder="1" applyAlignment="1">
      <alignment vertical="center"/>
    </xf>
    <xf numFmtId="0" fontId="8" fillId="0" borderId="30" xfId="3" applyFont="1" applyBorder="1" applyAlignment="1">
      <alignment horizontal="center" vertical="center"/>
    </xf>
    <xf numFmtId="49" fontId="8" fillId="0" borderId="30" xfId="3" applyNumberFormat="1" applyFont="1" applyBorder="1" applyAlignment="1">
      <alignment horizontal="center" vertical="center"/>
    </xf>
    <xf numFmtId="0" fontId="8" fillId="0" borderId="30" xfId="3" applyFont="1" applyBorder="1" applyAlignment="1">
      <alignment vertical="center" wrapText="1"/>
    </xf>
    <xf numFmtId="0" fontId="10" fillId="0" borderId="32" xfId="3" applyFont="1" applyBorder="1" applyAlignment="1">
      <alignment horizontal="center" vertical="center"/>
    </xf>
    <xf numFmtId="0" fontId="10" fillId="0" borderId="30" xfId="3" applyFont="1" applyBorder="1" applyAlignment="1">
      <alignment vertical="center" wrapText="1"/>
    </xf>
    <xf numFmtId="0" fontId="10" fillId="0" borderId="0" xfId="3" applyFont="1" applyBorder="1"/>
    <xf numFmtId="0" fontId="10" fillId="0" borderId="0" xfId="3" applyFont="1" applyBorder="1" applyAlignment="1"/>
    <xf numFmtId="0" fontId="10" fillId="0" borderId="0" xfId="3" applyFont="1" applyBorder="1" applyAlignment="1">
      <alignment wrapText="1"/>
    </xf>
    <xf numFmtId="0" fontId="4" fillId="0" borderId="0" xfId="3" applyFont="1" applyFill="1" applyBorder="1" applyAlignment="1"/>
    <xf numFmtId="0" fontId="4" fillId="0" borderId="0" xfId="3" applyFont="1" applyBorder="1" applyAlignment="1">
      <alignment wrapText="1"/>
    </xf>
    <xf numFmtId="0" fontId="28" fillId="0" borderId="0" xfId="3" applyFont="1" applyFill="1" applyBorder="1"/>
    <xf numFmtId="0" fontId="28" fillId="0" borderId="0" xfId="3" applyFont="1" applyFill="1" applyBorder="1" applyAlignment="1"/>
    <xf numFmtId="0" fontId="4" fillId="10" borderId="0" xfId="3" applyFont="1" applyFill="1" applyBorder="1" applyAlignment="1">
      <alignment wrapText="1"/>
    </xf>
    <xf numFmtId="0" fontId="4" fillId="0" borderId="0" xfId="3" applyFont="1" applyBorder="1" applyAlignment="1"/>
    <xf numFmtId="0" fontId="9" fillId="0" borderId="41" xfId="3" applyFont="1" applyFill="1" applyBorder="1" applyAlignment="1">
      <alignment horizontal="left" vertical="center"/>
    </xf>
    <xf numFmtId="0" fontId="8" fillId="0" borderId="54" xfId="3" applyNumberFormat="1" applyFont="1" applyFill="1" applyBorder="1" applyAlignment="1">
      <alignment horizontal="left" vertical="center"/>
    </xf>
    <xf numFmtId="0" fontId="8" fillId="0" borderId="29" xfId="3" applyNumberFormat="1" applyFont="1" applyBorder="1" applyAlignment="1">
      <alignment horizontal="left" vertical="center"/>
    </xf>
    <xf numFmtId="0" fontId="8" fillId="0" borderId="29" xfId="3" applyFont="1" applyFill="1" applyBorder="1" applyAlignment="1">
      <alignment horizontal="center" vertical="center"/>
    </xf>
    <xf numFmtId="0" fontId="8" fillId="0" borderId="29" xfId="3" quotePrefix="1" applyFont="1" applyBorder="1" applyAlignment="1">
      <alignment horizontal="center" vertical="center"/>
    </xf>
    <xf numFmtId="0" fontId="8" fillId="0" borderId="29" xfId="3" applyFont="1" applyFill="1" applyBorder="1" applyAlignment="1">
      <alignment vertical="center"/>
    </xf>
    <xf numFmtId="0" fontId="8" fillId="0" borderId="29" xfId="3" applyNumberFormat="1" applyFont="1" applyFill="1" applyBorder="1" applyAlignment="1">
      <alignment horizontal="left" vertical="center"/>
    </xf>
    <xf numFmtId="16" fontId="8" fillId="0" borderId="29" xfId="3" quotePrefix="1" applyNumberFormat="1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0" fontId="8" fillId="0" borderId="9" xfId="3" applyNumberFormat="1" applyFont="1" applyBorder="1" applyAlignment="1">
      <alignment horizontal="left" vertical="center"/>
    </xf>
    <xf numFmtId="0" fontId="10" fillId="0" borderId="9" xfId="3" applyFont="1" applyBorder="1" applyAlignment="1">
      <alignment vertical="center" wrapText="1"/>
    </xf>
    <xf numFmtId="0" fontId="8" fillId="0" borderId="33" xfId="3" applyNumberFormat="1" applyFont="1" applyBorder="1" applyAlignment="1">
      <alignment horizontal="left" vertical="center"/>
    </xf>
    <xf numFmtId="0" fontId="10" fillId="0" borderId="0" xfId="3" applyNumberFormat="1" applyFont="1" applyBorder="1"/>
    <xf numFmtId="0" fontId="10" fillId="0" borderId="0" xfId="3" applyFont="1" applyBorder="1" applyAlignment="1">
      <alignment horizontal="center"/>
    </xf>
    <xf numFmtId="0" fontId="4" fillId="0" borderId="0" xfId="3" applyNumberFormat="1" applyFont="1" applyBorder="1"/>
    <xf numFmtId="0" fontId="4" fillId="0" borderId="0" xfId="3" applyFont="1" applyBorder="1" applyAlignment="1">
      <alignment horizontal="center"/>
    </xf>
    <xf numFmtId="0" fontId="5" fillId="4" borderId="51" xfId="2" applyFont="1" applyFill="1" applyBorder="1" applyAlignment="1" applyProtection="1">
      <alignment horizontal="center" vertical="center" wrapText="1"/>
    </xf>
    <xf numFmtId="0" fontId="24" fillId="4" borderId="72" xfId="2" applyFont="1" applyFill="1" applyBorder="1" applyAlignment="1" applyProtection="1">
      <alignment horizontal="center" vertical="center" wrapText="1"/>
      <protection locked="0"/>
    </xf>
    <xf numFmtId="164" fontId="8" fillId="0" borderId="15" xfId="3" applyNumberFormat="1" applyFont="1" applyFill="1" applyBorder="1" applyAlignment="1" applyProtection="1">
      <alignment horizontal="center" vertical="center"/>
    </xf>
    <xf numFmtId="164" fontId="8" fillId="0" borderId="41" xfId="3" applyNumberFormat="1" applyFont="1" applyFill="1" applyBorder="1" applyAlignment="1" applyProtection="1">
      <alignment horizontal="center" vertical="center"/>
    </xf>
    <xf numFmtId="164" fontId="8" fillId="0" borderId="43" xfId="3" applyNumberFormat="1" applyFont="1" applyFill="1" applyBorder="1" applyAlignment="1" applyProtection="1">
      <alignment horizontal="center" vertical="center"/>
    </xf>
    <xf numFmtId="164" fontId="8" fillId="0" borderId="36" xfId="3" applyNumberFormat="1" applyFont="1" applyFill="1" applyBorder="1" applyAlignment="1" applyProtection="1">
      <alignment horizontal="center" vertical="center"/>
    </xf>
    <xf numFmtId="164" fontId="8" fillId="0" borderId="50" xfId="2" applyNumberFormat="1" applyFont="1" applyBorder="1" applyAlignment="1" applyProtection="1">
      <alignment horizontal="center" vertical="center" wrapText="1"/>
    </xf>
    <xf numFmtId="165" fontId="8" fillId="0" borderId="47" xfId="2" applyNumberFormat="1" applyFont="1" applyBorder="1" applyAlignment="1" applyProtection="1">
      <alignment horizontal="center" vertical="center" wrapText="1"/>
    </xf>
    <xf numFmtId="0" fontId="8" fillId="0" borderId="51" xfId="2" applyFont="1" applyBorder="1" applyAlignment="1" applyProtection="1">
      <alignment horizontal="center" vertical="center" wrapText="1"/>
    </xf>
    <xf numFmtId="0" fontId="8" fillId="9" borderId="73" xfId="3" applyFont="1" applyFill="1" applyBorder="1" applyAlignment="1" applyProtection="1">
      <alignment vertical="center" wrapText="1"/>
      <protection locked="0"/>
    </xf>
    <xf numFmtId="2" fontId="8" fillId="9" borderId="74" xfId="3" applyNumberFormat="1" applyFont="1" applyFill="1" applyBorder="1" applyAlignment="1" applyProtection="1">
      <alignment horizontal="center" vertical="center"/>
      <protection locked="0"/>
    </xf>
    <xf numFmtId="0" fontId="8" fillId="9" borderId="74" xfId="3" quotePrefix="1" applyFont="1" applyFill="1" applyBorder="1" applyAlignment="1" applyProtection="1">
      <alignment horizontal="center" vertical="center"/>
      <protection locked="0"/>
    </xf>
    <xf numFmtId="2" fontId="8" fillId="0" borderId="75" xfId="3" applyNumberFormat="1" applyFont="1" applyFill="1" applyBorder="1" applyAlignment="1">
      <alignment horizontal="center" vertical="center"/>
    </xf>
    <xf numFmtId="2" fontId="8" fillId="9" borderId="76" xfId="2" applyNumberFormat="1" applyFont="1" applyFill="1" applyBorder="1" applyAlignment="1" applyProtection="1">
      <alignment horizontal="center" vertical="center" wrapText="1"/>
      <protection locked="0"/>
    </xf>
    <xf numFmtId="164" fontId="8" fillId="0" borderId="77" xfId="2" applyNumberFormat="1" applyFont="1" applyBorder="1" applyAlignment="1" applyProtection="1">
      <alignment horizontal="center" vertical="center" wrapText="1"/>
    </xf>
    <xf numFmtId="165" fontId="8" fillId="0" borderId="78" xfId="2" applyNumberFormat="1" applyFont="1" applyBorder="1" applyAlignment="1" applyProtection="1">
      <alignment horizontal="center" vertical="center" wrapText="1"/>
    </xf>
    <xf numFmtId="0" fontId="8" fillId="0" borderId="79" xfId="2" applyFont="1" applyBorder="1" applyAlignment="1" applyProtection="1">
      <alignment horizontal="center" vertical="center" wrapText="1"/>
    </xf>
    <xf numFmtId="0" fontId="8" fillId="9" borderId="80" xfId="3" applyFont="1" applyFill="1" applyBorder="1" applyAlignment="1" applyProtection="1">
      <alignment vertical="center" wrapText="1"/>
      <protection locked="0"/>
    </xf>
    <xf numFmtId="0" fontId="8" fillId="0" borderId="81" xfId="2" applyFont="1" applyBorder="1" applyAlignment="1" applyProtection="1">
      <alignment horizontal="center" vertical="center" wrapText="1"/>
    </xf>
    <xf numFmtId="0" fontId="8" fillId="9" borderId="82" xfId="3" applyFont="1" applyFill="1" applyBorder="1" applyAlignment="1" applyProtection="1">
      <alignment vertical="center" wrapText="1"/>
      <protection locked="0"/>
    </xf>
    <xf numFmtId="2" fontId="8" fillId="9" borderId="83" xfId="3" applyNumberFormat="1" applyFont="1" applyFill="1" applyBorder="1" applyAlignment="1" applyProtection="1">
      <alignment horizontal="center" vertical="center"/>
      <protection locked="0"/>
    </xf>
    <xf numFmtId="0" fontId="8" fillId="9" borderId="83" xfId="3" quotePrefix="1" applyFont="1" applyFill="1" applyBorder="1" applyAlignment="1" applyProtection="1">
      <alignment horizontal="center" vertical="center"/>
      <protection locked="0"/>
    </xf>
    <xf numFmtId="2" fontId="8" fillId="0" borderId="84" xfId="3" applyNumberFormat="1" applyFont="1" applyFill="1" applyBorder="1" applyAlignment="1">
      <alignment horizontal="center" vertical="center"/>
    </xf>
    <xf numFmtId="2" fontId="8" fillId="9" borderId="12" xfId="2" applyNumberFormat="1" applyFont="1" applyFill="1" applyBorder="1" applyAlignment="1" applyProtection="1">
      <alignment horizontal="center" vertical="center" wrapText="1"/>
      <protection locked="0"/>
    </xf>
    <xf numFmtId="164" fontId="8" fillId="0" borderId="85" xfId="2" applyNumberFormat="1" applyFont="1" applyBorder="1" applyAlignment="1" applyProtection="1">
      <alignment horizontal="center" vertical="center" wrapText="1"/>
    </xf>
    <xf numFmtId="165" fontId="8" fillId="0" borderId="83" xfId="2" applyNumberFormat="1" applyFont="1" applyBorder="1" applyAlignment="1" applyProtection="1">
      <alignment horizontal="center" vertical="center" wrapText="1"/>
    </xf>
    <xf numFmtId="0" fontId="8" fillId="0" borderId="86" xfId="2" applyFont="1" applyBorder="1" applyAlignment="1" applyProtection="1">
      <alignment horizontal="center" vertical="center" wrapText="1"/>
    </xf>
    <xf numFmtId="0" fontId="8" fillId="0" borderId="61" xfId="2" applyFont="1" applyBorder="1" applyAlignment="1" applyProtection="1">
      <alignment horizontal="center" vertical="center" wrapText="1"/>
    </xf>
    <xf numFmtId="164" fontId="8" fillId="0" borderId="87" xfId="2" applyNumberFormat="1" applyFont="1" applyBorder="1" applyAlignment="1" applyProtection="1">
      <alignment horizontal="center" vertical="center" wrapText="1"/>
    </xf>
    <xf numFmtId="165" fontId="8" fillId="0" borderId="74" xfId="2" applyNumberFormat="1" applyFont="1" applyBorder="1" applyAlignment="1" applyProtection="1">
      <alignment horizontal="center" vertical="center" wrapText="1"/>
    </xf>
    <xf numFmtId="0" fontId="8" fillId="0" borderId="88" xfId="2" applyFont="1" applyBorder="1" applyAlignment="1" applyProtection="1">
      <alignment horizontal="center" vertical="center" wrapText="1"/>
    </xf>
    <xf numFmtId="0" fontId="8" fillId="0" borderId="89" xfId="2" applyFont="1" applyBorder="1" applyAlignment="1" applyProtection="1">
      <alignment horizontal="center" vertical="center" wrapText="1"/>
    </xf>
    <xf numFmtId="2" fontId="8" fillId="9" borderId="90" xfId="3" applyNumberFormat="1" applyFont="1" applyFill="1" applyBorder="1" applyAlignment="1" applyProtection="1">
      <alignment horizontal="center" vertical="center"/>
      <protection locked="0"/>
    </xf>
    <xf numFmtId="0" fontId="8" fillId="9" borderId="90" xfId="3" quotePrefix="1" applyFont="1" applyFill="1" applyBorder="1" applyAlignment="1" applyProtection="1">
      <alignment horizontal="center" vertical="center"/>
      <protection locked="0"/>
    </xf>
    <xf numFmtId="2" fontId="8" fillId="0" borderId="91" xfId="3" applyNumberFormat="1" applyFont="1" applyFill="1" applyBorder="1" applyAlignment="1">
      <alignment horizontal="center" vertical="center"/>
    </xf>
    <xf numFmtId="164" fontId="8" fillId="0" borderId="92" xfId="2" applyNumberFormat="1" applyFont="1" applyBorder="1" applyAlignment="1" applyProtection="1">
      <alignment horizontal="center" vertical="center" wrapText="1"/>
    </xf>
    <xf numFmtId="165" fontId="8" fillId="0" borderId="93" xfId="2" applyNumberFormat="1" applyFont="1" applyBorder="1" applyAlignment="1" applyProtection="1">
      <alignment horizontal="center" vertical="center" wrapText="1"/>
    </xf>
    <xf numFmtId="0" fontId="8" fillId="0" borderId="94" xfId="2" applyFont="1" applyBorder="1" applyAlignment="1" applyProtection="1">
      <alignment horizontal="center" vertical="center" wrapText="1"/>
    </xf>
    <xf numFmtId="1" fontId="8" fillId="9" borderId="20" xfId="3" quotePrefix="1" applyNumberFormat="1" applyFont="1" applyFill="1" applyBorder="1" applyAlignment="1" applyProtection="1">
      <alignment horizontal="center" vertical="center"/>
      <protection locked="0"/>
    </xf>
    <xf numFmtId="0" fontId="8" fillId="9" borderId="20" xfId="3" applyNumberFormat="1" applyFont="1" applyFill="1" applyBorder="1" applyAlignment="1" applyProtection="1">
      <alignment horizontal="center" vertical="center"/>
      <protection locked="0"/>
    </xf>
    <xf numFmtId="2" fontId="8" fillId="9" borderId="8" xfId="3" applyNumberFormat="1" applyFont="1" applyFill="1" applyBorder="1" applyAlignment="1" applyProtection="1">
      <alignment horizontal="center" vertical="center"/>
      <protection locked="0"/>
    </xf>
    <xf numFmtId="0" fontId="8" fillId="9" borderId="8" xfId="3" quotePrefix="1" applyFont="1" applyFill="1" applyBorder="1" applyAlignment="1" applyProtection="1">
      <alignment horizontal="center" vertical="center"/>
      <protection locked="0"/>
    </xf>
    <xf numFmtId="0" fontId="8" fillId="9" borderId="33" xfId="3" quotePrefix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7" fillId="4" borderId="45" xfId="2" applyFont="1" applyFill="1" applyBorder="1" applyAlignment="1" applyProtection="1">
      <alignment horizontal="center" vertical="center" wrapText="1"/>
    </xf>
    <xf numFmtId="0" fontId="7" fillId="4" borderId="35" xfId="2" applyFont="1" applyFill="1" applyBorder="1" applyAlignment="1" applyProtection="1">
      <alignment horizontal="center" vertical="center" wrapText="1"/>
    </xf>
    <xf numFmtId="0" fontId="7" fillId="4" borderId="38" xfId="2" applyFont="1" applyFill="1" applyBorder="1" applyAlignment="1" applyProtection="1">
      <alignment horizontal="center" vertical="center" wrapText="1"/>
    </xf>
    <xf numFmtId="0" fontId="7" fillId="4" borderId="39" xfId="2" applyFont="1" applyFill="1" applyBorder="1" applyAlignment="1" applyProtection="1">
      <alignment horizontal="center" vertical="center" wrapText="1"/>
    </xf>
    <xf numFmtId="0" fontId="0" fillId="11" borderId="64" xfId="0" applyFill="1" applyBorder="1" applyAlignment="1">
      <alignment horizontal="center"/>
    </xf>
    <xf numFmtId="2" fontId="0" fillId="11" borderId="64" xfId="0" applyNumberFormat="1" applyFill="1" applyBorder="1" applyAlignment="1">
      <alignment horizontal="center"/>
    </xf>
    <xf numFmtId="10" fontId="0" fillId="11" borderId="64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7" fillId="4" borderId="1" xfId="2" applyFont="1" applyFill="1" applyBorder="1" applyAlignment="1" applyProtection="1">
      <alignment horizontal="center" vertical="center" wrapText="1"/>
    </xf>
    <xf numFmtId="0" fontId="0" fillId="0" borderId="52" xfId="0" applyBorder="1" applyAlignment="1">
      <alignment horizontal="center"/>
    </xf>
    <xf numFmtId="10" fontId="0" fillId="0" borderId="52" xfId="0" applyNumberFormat="1" applyBorder="1" applyAlignment="1">
      <alignment horizontal="center"/>
    </xf>
    <xf numFmtId="0" fontId="7" fillId="4" borderId="36" xfId="2" applyFont="1" applyFill="1" applyBorder="1" applyAlignment="1" applyProtection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/>
    </xf>
    <xf numFmtId="0" fontId="24" fillId="4" borderId="72" xfId="2" applyFont="1" applyFill="1" applyBorder="1" applyAlignment="1" applyProtection="1">
      <alignment horizontal="center" vertical="center" wrapText="1"/>
    </xf>
    <xf numFmtId="2" fontId="0" fillId="0" borderId="2" xfId="0" applyNumberFormat="1" applyFill="1" applyBorder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165" fontId="0" fillId="0" borderId="3" xfId="0" applyNumberFormat="1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8" fillId="0" borderId="13" xfId="3" applyFont="1" applyFill="1" applyBorder="1" applyAlignment="1" applyProtection="1">
      <alignment horizontal="left" vertical="center" wrapText="1"/>
    </xf>
    <xf numFmtId="2" fontId="8" fillId="9" borderId="14" xfId="3" applyNumberFormat="1" applyFont="1" applyFill="1" applyBorder="1" applyAlignment="1" applyProtection="1">
      <alignment horizontal="center" vertical="center"/>
    </xf>
    <xf numFmtId="0" fontId="8" fillId="9" borderId="14" xfId="3" quotePrefix="1" applyFont="1" applyFill="1" applyBorder="1" applyAlignment="1" applyProtection="1">
      <alignment horizontal="center" vertical="center"/>
    </xf>
    <xf numFmtId="2" fontId="8" fillId="0" borderId="15" xfId="3" applyNumberFormat="1" applyFont="1" applyFill="1" applyBorder="1" applyAlignment="1" applyProtection="1">
      <alignment horizontal="center" vertical="center"/>
    </xf>
    <xf numFmtId="2" fontId="8" fillId="9" borderId="16" xfId="2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Protection="1"/>
    <xf numFmtId="0" fontId="30" fillId="0" borderId="0" xfId="0" applyFont="1" applyProtection="1"/>
    <xf numFmtId="0" fontId="8" fillId="0" borderId="26" xfId="3" applyFont="1" applyFill="1" applyBorder="1" applyAlignment="1" applyProtection="1">
      <alignment horizontal="left" vertical="center" wrapText="1"/>
    </xf>
    <xf numFmtId="0" fontId="8" fillId="0" borderId="26" xfId="3" applyFont="1" applyFill="1" applyBorder="1" applyAlignment="1" applyProtection="1">
      <alignment vertical="center" wrapText="1"/>
    </xf>
    <xf numFmtId="0" fontId="8" fillId="0" borderId="46" xfId="3" applyFont="1" applyFill="1" applyBorder="1" applyAlignment="1" applyProtection="1">
      <alignment vertical="center" wrapText="1"/>
    </xf>
    <xf numFmtId="2" fontId="8" fillId="0" borderId="48" xfId="3" applyNumberFormat="1" applyFont="1" applyFill="1" applyBorder="1" applyAlignment="1" applyProtection="1">
      <alignment horizontal="center" vertical="center"/>
    </xf>
    <xf numFmtId="0" fontId="8" fillId="0" borderId="3" xfId="3" applyFont="1" applyFill="1" applyBorder="1" applyAlignment="1" applyProtection="1">
      <alignment vertical="center" wrapText="1"/>
    </xf>
    <xf numFmtId="2" fontId="8" fillId="0" borderId="36" xfId="3" applyNumberFormat="1" applyFont="1" applyFill="1" applyBorder="1" applyAlignment="1" applyProtection="1">
      <alignment horizontal="center" vertical="center"/>
    </xf>
    <xf numFmtId="0" fontId="8" fillId="0" borderId="55" xfId="3" applyFont="1" applyFill="1" applyBorder="1" applyAlignment="1" applyProtection="1">
      <alignment vertical="center" wrapText="1"/>
    </xf>
    <xf numFmtId="2" fontId="8" fillId="0" borderId="30" xfId="3" applyNumberFormat="1" applyFont="1" applyFill="1" applyBorder="1" applyAlignment="1" applyProtection="1">
      <alignment horizontal="center" vertical="center"/>
    </xf>
    <xf numFmtId="0" fontId="8" fillId="0" borderId="28" xfId="3" applyFont="1" applyFill="1" applyBorder="1" applyAlignment="1" applyProtection="1">
      <alignment vertical="center" wrapText="1"/>
    </xf>
    <xf numFmtId="0" fontId="8" fillId="0" borderId="27" xfId="3" applyFont="1" applyFill="1" applyBorder="1" applyAlignment="1" applyProtection="1">
      <alignment vertical="center" wrapText="1"/>
    </xf>
    <xf numFmtId="2" fontId="8" fillId="0" borderId="21" xfId="3" applyNumberFormat="1" applyFont="1" applyFill="1" applyBorder="1" applyAlignment="1" applyProtection="1">
      <alignment horizontal="center" vertical="center"/>
    </xf>
    <xf numFmtId="0" fontId="8" fillId="0" borderId="13" xfId="3" applyFont="1" applyFill="1" applyBorder="1" applyAlignment="1" applyProtection="1">
      <alignment vertical="center" wrapText="1"/>
    </xf>
    <xf numFmtId="0" fontId="8" fillId="0" borderId="40" xfId="3" applyFont="1" applyFill="1" applyBorder="1" applyAlignment="1" applyProtection="1">
      <alignment vertical="center" wrapText="1"/>
    </xf>
    <xf numFmtId="2" fontId="8" fillId="0" borderId="41" xfId="3" applyNumberFormat="1" applyFont="1" applyFill="1" applyBorder="1" applyAlignment="1" applyProtection="1">
      <alignment horizontal="center" vertical="center"/>
    </xf>
    <xf numFmtId="0" fontId="8" fillId="0" borderId="58" xfId="3" applyFont="1" applyFill="1" applyBorder="1" applyAlignment="1" applyProtection="1">
      <alignment vertical="center" wrapText="1"/>
    </xf>
    <xf numFmtId="0" fontId="8" fillId="0" borderId="59" xfId="3" applyFont="1" applyFill="1" applyBorder="1" applyAlignment="1" applyProtection="1">
      <alignment vertical="center" wrapText="1"/>
    </xf>
    <xf numFmtId="2" fontId="8" fillId="0" borderId="11" xfId="3" applyNumberFormat="1" applyFont="1" applyFill="1" applyBorder="1" applyAlignment="1" applyProtection="1">
      <alignment horizontal="center" vertical="center"/>
    </xf>
    <xf numFmtId="0" fontId="8" fillId="0" borderId="45" xfId="3" applyFont="1" applyFill="1" applyBorder="1" applyAlignment="1" applyProtection="1">
      <alignment vertical="center" wrapText="1"/>
    </xf>
    <xf numFmtId="2" fontId="8" fillId="0" borderId="4" xfId="3" applyNumberFormat="1" applyFont="1" applyFill="1" applyBorder="1" applyAlignment="1" applyProtection="1">
      <alignment horizontal="center" vertical="center"/>
    </xf>
    <xf numFmtId="0" fontId="8" fillId="9" borderId="73" xfId="3" applyFont="1" applyFill="1" applyBorder="1" applyAlignment="1" applyProtection="1">
      <alignment vertical="center" wrapText="1"/>
    </xf>
    <xf numFmtId="2" fontId="8" fillId="0" borderId="75" xfId="3" applyNumberFormat="1" applyFont="1" applyFill="1" applyBorder="1" applyAlignment="1" applyProtection="1">
      <alignment horizontal="center" vertical="center"/>
    </xf>
    <xf numFmtId="0" fontId="8" fillId="9" borderId="80" xfId="3" applyFont="1" applyFill="1" applyBorder="1" applyAlignment="1" applyProtection="1">
      <alignment vertical="center" wrapText="1"/>
    </xf>
    <xf numFmtId="0" fontId="8" fillId="9" borderId="82" xfId="3" applyFont="1" applyFill="1" applyBorder="1" applyAlignment="1" applyProtection="1">
      <alignment vertical="center" wrapText="1"/>
    </xf>
    <xf numFmtId="2" fontId="8" fillId="0" borderId="84" xfId="3" applyNumberFormat="1" applyFont="1" applyFill="1" applyBorder="1" applyAlignment="1" applyProtection="1">
      <alignment horizontal="center" vertical="center"/>
    </xf>
    <xf numFmtId="2" fontId="8" fillId="0" borderId="33" xfId="3" applyNumberFormat="1" applyFont="1" applyFill="1" applyBorder="1" applyAlignment="1" applyProtection="1">
      <alignment horizontal="center" vertical="center"/>
    </xf>
    <xf numFmtId="49" fontId="8" fillId="0" borderId="33" xfId="3" applyNumberFormat="1" applyFont="1" applyFill="1" applyBorder="1" applyAlignment="1" applyProtection="1">
      <alignment horizontal="center" vertical="center"/>
    </xf>
    <xf numFmtId="164" fontId="8" fillId="0" borderId="30" xfId="3" applyNumberFormat="1" applyFont="1" applyFill="1" applyBorder="1" applyAlignment="1" applyProtection="1">
      <alignment horizontal="center" vertical="center"/>
    </xf>
    <xf numFmtId="2" fontId="8" fillId="9" borderId="56" xfId="2" applyNumberFormat="1" applyFont="1" applyFill="1" applyBorder="1" applyAlignment="1" applyProtection="1">
      <alignment horizontal="center" vertical="center" wrapText="1"/>
    </xf>
    <xf numFmtId="2" fontId="8" fillId="0" borderId="29" xfId="3" applyNumberFormat="1" applyFont="1" applyFill="1" applyBorder="1" applyAlignment="1" applyProtection="1">
      <alignment horizontal="center" vertical="center"/>
    </xf>
    <xf numFmtId="0" fontId="8" fillId="0" borderId="29" xfId="3" applyNumberFormat="1" applyFont="1" applyFill="1" applyBorder="1" applyAlignment="1" applyProtection="1">
      <alignment horizontal="center" vertical="center"/>
    </xf>
    <xf numFmtId="49" fontId="8" fillId="0" borderId="29" xfId="3" applyNumberFormat="1" applyFont="1" applyFill="1" applyBorder="1" applyAlignment="1" applyProtection="1">
      <alignment horizontal="center" vertical="center"/>
    </xf>
    <xf numFmtId="49" fontId="8" fillId="0" borderId="29" xfId="3" quotePrefix="1" applyNumberFormat="1" applyFont="1" applyFill="1" applyBorder="1" applyAlignment="1" applyProtection="1">
      <alignment horizontal="center" vertical="center"/>
    </xf>
    <xf numFmtId="0" fontId="8" fillId="0" borderId="29" xfId="3" applyFont="1" applyFill="1" applyBorder="1" applyAlignment="1" applyProtection="1">
      <alignment vertical="center" wrapText="1"/>
    </xf>
    <xf numFmtId="0" fontId="8" fillId="0" borderId="69" xfId="3" applyFont="1" applyFill="1" applyBorder="1" applyAlignment="1" applyProtection="1">
      <alignment vertical="center" wrapText="1"/>
    </xf>
    <xf numFmtId="2" fontId="8" fillId="0" borderId="9" xfId="3" applyNumberFormat="1" applyFont="1" applyFill="1" applyBorder="1" applyAlignment="1" applyProtection="1">
      <alignment horizontal="center" vertical="center"/>
    </xf>
    <xf numFmtId="49" fontId="8" fillId="0" borderId="9" xfId="3" applyNumberFormat="1" applyFont="1" applyFill="1" applyBorder="1" applyAlignment="1" applyProtection="1">
      <alignment horizontal="center" vertical="center"/>
    </xf>
    <xf numFmtId="164" fontId="8" fillId="0" borderId="6" xfId="3" applyNumberFormat="1" applyFont="1" applyFill="1" applyBorder="1" applyAlignment="1" applyProtection="1">
      <alignment horizontal="center" vertical="center"/>
    </xf>
    <xf numFmtId="0" fontId="8" fillId="9" borderId="45" xfId="3" applyFont="1" applyFill="1" applyBorder="1" applyAlignment="1" applyProtection="1">
      <alignment horizontal="center" vertical="center" wrapText="1"/>
    </xf>
    <xf numFmtId="2" fontId="8" fillId="9" borderId="35" xfId="3" applyNumberFormat="1" applyFont="1" applyFill="1" applyBorder="1" applyAlignment="1" applyProtection="1">
      <alignment horizontal="center" vertical="center"/>
    </xf>
    <xf numFmtId="49" fontId="8" fillId="9" borderId="35" xfId="3" applyNumberFormat="1" applyFont="1" applyFill="1" applyBorder="1" applyAlignment="1" applyProtection="1">
      <alignment horizontal="center" vertical="center"/>
    </xf>
    <xf numFmtId="0" fontId="8" fillId="0" borderId="19" xfId="3" applyFont="1" applyFill="1" applyBorder="1" applyAlignment="1" applyProtection="1">
      <alignment horizontal="left" vertical="center" wrapText="1"/>
    </xf>
    <xf numFmtId="2" fontId="8" fillId="9" borderId="20" xfId="3" applyNumberFormat="1" applyFont="1" applyFill="1" applyBorder="1" applyAlignment="1" applyProtection="1">
      <alignment horizontal="center" vertical="center"/>
    </xf>
    <xf numFmtId="0" fontId="8" fillId="9" borderId="20" xfId="3" quotePrefix="1" applyFont="1" applyFill="1" applyBorder="1" applyAlignment="1" applyProtection="1">
      <alignment horizontal="center" vertical="center"/>
    </xf>
    <xf numFmtId="2" fontId="8" fillId="9" borderId="22" xfId="2" applyNumberFormat="1" applyFont="1" applyFill="1" applyBorder="1" applyAlignment="1" applyProtection="1">
      <alignment horizontal="center" vertical="center" wrapText="1"/>
    </xf>
    <xf numFmtId="0" fontId="8" fillId="0" borderId="46" xfId="3" applyFont="1" applyFill="1" applyBorder="1" applyAlignment="1" applyProtection="1">
      <alignment horizontal="left" vertical="center" wrapText="1"/>
    </xf>
    <xf numFmtId="2" fontId="8" fillId="0" borderId="63" xfId="3" applyNumberFormat="1" applyFont="1" applyFill="1" applyBorder="1" applyAlignment="1" applyProtection="1">
      <alignment horizontal="center" vertical="center"/>
    </xf>
    <xf numFmtId="0" fontId="8" fillId="0" borderId="3" xfId="3" applyFont="1" applyFill="1" applyBorder="1" applyAlignment="1" applyProtection="1">
      <alignment horizontal="left" vertical="center" wrapText="1"/>
    </xf>
    <xf numFmtId="2" fontId="8" fillId="0" borderId="62" xfId="3" applyNumberFormat="1" applyFont="1" applyFill="1" applyBorder="1" applyAlignment="1" applyProtection="1">
      <alignment horizontal="center" vertical="center"/>
    </xf>
    <xf numFmtId="0" fontId="8" fillId="0" borderId="19" xfId="3" applyFont="1" applyFill="1" applyBorder="1" applyAlignment="1" applyProtection="1">
      <alignment vertical="center" wrapText="1"/>
    </xf>
    <xf numFmtId="2" fontId="8" fillId="0" borderId="43" xfId="3" applyNumberFormat="1" applyFont="1" applyFill="1" applyBorder="1" applyAlignment="1" applyProtection="1">
      <alignment horizontal="center" vertical="center"/>
    </xf>
    <xf numFmtId="0" fontId="8" fillId="0" borderId="7" xfId="3" applyFont="1" applyFill="1" applyBorder="1" applyAlignment="1" applyProtection="1">
      <alignment vertical="center" wrapText="1"/>
    </xf>
    <xf numFmtId="2" fontId="8" fillId="0" borderId="91" xfId="3" applyNumberFormat="1" applyFont="1" applyFill="1" applyBorder="1" applyAlignment="1" applyProtection="1">
      <alignment horizontal="center" vertical="center"/>
    </xf>
    <xf numFmtId="2" fontId="8" fillId="0" borderId="14" xfId="3" applyNumberFormat="1" applyFont="1" applyFill="1" applyBorder="1" applyAlignment="1" applyProtection="1">
      <alignment horizontal="center" vertical="center"/>
    </xf>
    <xf numFmtId="0" fontId="8" fillId="0" borderId="14" xfId="3" applyNumberFormat="1" applyFont="1" applyFill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left" wrapText="1"/>
    </xf>
    <xf numFmtId="0" fontId="10" fillId="0" borderId="0" xfId="1" applyFont="1" applyAlignment="1" applyProtection="1"/>
    <xf numFmtId="0" fontId="10" fillId="0" borderId="0" xfId="1" applyFont="1" applyAlignment="1" applyProtection="1">
      <alignment wrapText="1"/>
    </xf>
    <xf numFmtId="0" fontId="10" fillId="0" borderId="0" xfId="1" applyFont="1" applyAlignment="1" applyProtection="1">
      <alignment horizontal="left"/>
    </xf>
    <xf numFmtId="0" fontId="11" fillId="0" borderId="0" xfId="0" applyFont="1" applyProtection="1"/>
    <xf numFmtId="0" fontId="0" fillId="11" borderId="64" xfId="0" applyFill="1" applyBorder="1" applyAlignment="1">
      <alignment horizontal="center" vertical="center"/>
    </xf>
    <xf numFmtId="2" fontId="0" fillId="11" borderId="64" xfId="0" applyNumberFormat="1" applyFill="1" applyBorder="1" applyAlignment="1">
      <alignment horizontal="center" vertical="center"/>
    </xf>
    <xf numFmtId="10" fontId="0" fillId="11" borderId="64" xfId="0" applyNumberForma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0" fontId="0" fillId="0" borderId="5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31" fillId="4" borderId="3" xfId="2" applyFont="1" applyFill="1" applyBorder="1" applyAlignment="1" applyProtection="1">
      <alignment horizontal="center" vertical="center" wrapText="1"/>
    </xf>
    <xf numFmtId="0" fontId="31" fillId="4" borderId="4" xfId="2" applyFont="1" applyFill="1" applyBorder="1" applyAlignment="1" applyProtection="1">
      <alignment horizontal="center" vertical="center" wrapText="1"/>
    </xf>
    <xf numFmtId="0" fontId="31" fillId="4" borderId="38" xfId="2" applyFont="1" applyFill="1" applyBorder="1" applyAlignment="1" applyProtection="1">
      <alignment horizontal="center" vertical="center" wrapText="1"/>
    </xf>
    <xf numFmtId="0" fontId="5" fillId="5" borderId="46" xfId="1" applyFont="1" applyFill="1" applyBorder="1" applyAlignment="1">
      <alignment horizontal="center" vertical="center" wrapText="1"/>
    </xf>
    <xf numFmtId="0" fontId="5" fillId="5" borderId="52" xfId="1" applyFont="1" applyFill="1" applyBorder="1" applyAlignment="1">
      <alignment horizontal="center" vertical="center" wrapText="1"/>
    </xf>
    <xf numFmtId="0" fontId="5" fillId="5" borderId="53" xfId="1" applyFont="1" applyFill="1" applyBorder="1" applyAlignment="1">
      <alignment horizontal="center" vertical="center" wrapText="1"/>
    </xf>
    <xf numFmtId="0" fontId="10" fillId="0" borderId="0" xfId="1" applyFont="1" applyAlignment="1">
      <alignment wrapText="1"/>
    </xf>
    <xf numFmtId="0" fontId="10" fillId="7" borderId="29" xfId="3" applyFont="1" applyFill="1" applyBorder="1" applyAlignment="1">
      <alignment horizontal="left" vertical="center" wrapText="1" indent="1"/>
    </xf>
    <xf numFmtId="0" fontId="10" fillId="0" borderId="29" xfId="3" applyFont="1" applyBorder="1" applyAlignment="1">
      <alignment horizontal="left" vertical="center" wrapText="1" indent="1"/>
    </xf>
    <xf numFmtId="0" fontId="10" fillId="0" borderId="9" xfId="3" applyFont="1" applyBorder="1" applyAlignment="1">
      <alignment horizontal="left" vertical="center" wrapText="1" indent="1"/>
    </xf>
    <xf numFmtId="0" fontId="10" fillId="0" borderId="33" xfId="3" applyFont="1" applyBorder="1" applyAlignment="1">
      <alignment horizontal="left" vertical="center" wrapText="1" indent="1"/>
    </xf>
    <xf numFmtId="0" fontId="10" fillId="0" borderId="29" xfId="3" applyFont="1" applyFill="1" applyBorder="1" applyAlignment="1">
      <alignment horizontal="left" vertical="center" wrapText="1" indent="1"/>
    </xf>
    <xf numFmtId="0" fontId="10" fillId="6" borderId="41" xfId="3" applyFont="1" applyFill="1" applyBorder="1" applyAlignment="1">
      <alignment horizontal="left" vertical="center" wrapText="1"/>
    </xf>
    <xf numFmtId="0" fontId="10" fillId="6" borderId="54" xfId="3" applyFont="1" applyFill="1" applyBorder="1" applyAlignment="1">
      <alignment horizontal="left" vertical="center" wrapText="1"/>
    </xf>
    <xf numFmtId="0" fontId="10" fillId="6" borderId="42" xfId="3" applyFont="1" applyFill="1" applyBorder="1" applyAlignment="1">
      <alignment horizontal="left" vertical="center" wrapText="1"/>
    </xf>
    <xf numFmtId="0" fontId="8" fillId="7" borderId="9" xfId="3" applyFont="1" applyFill="1" applyBorder="1" applyAlignment="1">
      <alignment horizontal="left" vertical="center" wrapText="1"/>
    </xf>
    <xf numFmtId="0" fontId="8" fillId="7" borderId="33" xfId="3" applyFont="1" applyFill="1" applyBorder="1" applyAlignment="1">
      <alignment horizontal="left" vertical="center" wrapText="1"/>
    </xf>
    <xf numFmtId="0" fontId="10" fillId="0" borderId="0" xfId="1" applyFont="1" applyBorder="1" applyAlignment="1">
      <alignment horizontal="left" wrapText="1"/>
    </xf>
    <xf numFmtId="0" fontId="8" fillId="6" borderId="9" xfId="3" applyFont="1" applyFill="1" applyBorder="1" applyAlignment="1">
      <alignment horizontal="left" vertical="center" wrapText="1"/>
    </xf>
    <xf numFmtId="0" fontId="8" fillId="6" borderId="33" xfId="3" applyFont="1" applyFill="1" applyBorder="1" applyAlignment="1">
      <alignment horizontal="left" vertical="center" wrapText="1"/>
    </xf>
    <xf numFmtId="2" fontId="8" fillId="0" borderId="9" xfId="3" applyNumberFormat="1" applyFont="1" applyFill="1" applyBorder="1" applyAlignment="1">
      <alignment horizontal="center" vertical="center"/>
    </xf>
    <xf numFmtId="2" fontId="8" fillId="0" borderId="33" xfId="3" applyNumberFormat="1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left" vertical="center" wrapText="1" indent="1"/>
    </xf>
    <xf numFmtId="0" fontId="10" fillId="0" borderId="9" xfId="3" applyFont="1" applyBorder="1" applyAlignment="1">
      <alignment horizontal="left" vertical="center" wrapText="1"/>
    </xf>
    <xf numFmtId="0" fontId="10" fillId="0" borderId="8" xfId="3" applyFont="1" applyBorder="1" applyAlignment="1">
      <alignment horizontal="left" vertical="center" wrapText="1"/>
    </xf>
    <xf numFmtId="0" fontId="10" fillId="0" borderId="33" xfId="3" applyFont="1" applyBorder="1" applyAlignment="1">
      <alignment horizontal="left" vertical="center" wrapText="1"/>
    </xf>
    <xf numFmtId="0" fontId="10" fillId="7" borderId="29" xfId="3" applyFont="1" applyFill="1" applyBorder="1" applyAlignment="1">
      <alignment horizontal="left" vertical="center" indent="1"/>
    </xf>
    <xf numFmtId="0" fontId="2" fillId="0" borderId="0" xfId="1" applyFont="1" applyAlignment="1">
      <alignment horizontal="center" vertical="center"/>
    </xf>
    <xf numFmtId="49" fontId="8" fillId="8" borderId="9" xfId="3" applyNumberFormat="1" applyFont="1" applyFill="1" applyBorder="1" applyAlignment="1">
      <alignment horizontal="center" vertical="center" shrinkToFit="1"/>
    </xf>
    <xf numFmtId="49" fontId="8" fillId="8" borderId="33" xfId="3" applyNumberFormat="1" applyFont="1" applyFill="1" applyBorder="1" applyAlignment="1">
      <alignment horizontal="center" vertical="center" shrinkToFit="1"/>
    </xf>
    <xf numFmtId="164" fontId="8" fillId="0" borderId="9" xfId="3" applyNumberFormat="1" applyFont="1" applyFill="1" applyBorder="1" applyAlignment="1">
      <alignment horizontal="center" vertical="center"/>
    </xf>
    <xf numFmtId="164" fontId="8" fillId="0" borderId="33" xfId="3" applyNumberFormat="1" applyFont="1" applyFill="1" applyBorder="1" applyAlignment="1">
      <alignment horizontal="center" vertical="center"/>
    </xf>
    <xf numFmtId="0" fontId="10" fillId="7" borderId="9" xfId="3" applyFont="1" applyFill="1" applyBorder="1" applyAlignment="1">
      <alignment horizontal="left" vertical="center" wrapText="1" indent="1"/>
    </xf>
    <xf numFmtId="0" fontId="10" fillId="7" borderId="33" xfId="3" applyFont="1" applyFill="1" applyBorder="1" applyAlignment="1">
      <alignment horizontal="left" vertical="center" wrapText="1" indent="1"/>
    </xf>
    <xf numFmtId="0" fontId="10" fillId="0" borderId="9" xfId="3" applyFont="1" applyBorder="1" applyAlignment="1">
      <alignment horizontal="left" wrapText="1"/>
    </xf>
    <xf numFmtId="0" fontId="10" fillId="0" borderId="8" xfId="3" applyFont="1" applyBorder="1" applyAlignment="1">
      <alignment horizontal="left" wrapText="1"/>
    </xf>
    <xf numFmtId="0" fontId="25" fillId="0" borderId="65" xfId="3" applyFont="1" applyFill="1" applyBorder="1" applyAlignment="1">
      <alignment horizontal="center" vertical="center"/>
    </xf>
    <xf numFmtId="0" fontId="8" fillId="0" borderId="29" xfId="3" applyFont="1" applyBorder="1" applyAlignment="1">
      <alignment horizontal="left" vertical="center" wrapText="1"/>
    </xf>
    <xf numFmtId="0" fontId="8" fillId="0" borderId="33" xfId="3" applyFont="1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8" fillId="0" borderId="33" xfId="3" applyFont="1" applyBorder="1" applyAlignment="1">
      <alignment horizontal="center" vertical="center" textRotation="90" wrapText="1"/>
    </xf>
    <xf numFmtId="0" fontId="8" fillId="0" borderId="29" xfId="3" applyFont="1" applyBorder="1" applyAlignment="1">
      <alignment horizontal="center" vertical="center" textRotation="90" wrapText="1"/>
    </xf>
    <xf numFmtId="0" fontId="10" fillId="0" borderId="42" xfId="3" applyFont="1" applyBorder="1" applyAlignment="1">
      <alignment horizontal="left" wrapText="1"/>
    </xf>
    <xf numFmtId="0" fontId="10" fillId="0" borderId="29" xfId="3" applyFont="1" applyBorder="1" applyAlignment="1">
      <alignment horizontal="left" wrapText="1"/>
    </xf>
    <xf numFmtId="0" fontId="9" fillId="6" borderId="6" xfId="3" applyFont="1" applyFill="1" applyBorder="1" applyAlignment="1">
      <alignment horizontal="center" vertical="center"/>
    </xf>
    <xf numFmtId="0" fontId="9" fillId="6" borderId="54" xfId="3" applyFont="1" applyFill="1" applyBorder="1" applyAlignment="1">
      <alignment horizontal="center" vertical="center" wrapText="1"/>
    </xf>
    <xf numFmtId="0" fontId="10" fillId="0" borderId="1" xfId="0" applyFont="1" applyBorder="1"/>
    <xf numFmtId="0" fontId="39" fillId="12" borderId="46" xfId="5" applyFont="1" applyFill="1" applyBorder="1" applyAlignment="1" applyProtection="1">
      <alignment horizontal="center" vertical="center" wrapText="1"/>
    </xf>
    <xf numFmtId="0" fontId="39" fillId="12" borderId="53" xfId="5" applyFont="1" applyFill="1" applyBorder="1" applyAlignment="1" applyProtection="1">
      <alignment horizontal="center" vertical="center" wrapText="1"/>
    </xf>
    <xf numFmtId="0" fontId="39" fillId="12" borderId="98" xfId="5" applyFont="1" applyFill="1" applyBorder="1" applyAlignment="1" applyProtection="1">
      <alignment horizontal="center" vertical="center" wrapText="1"/>
    </xf>
    <xf numFmtId="0" fontId="39" fillId="12" borderId="97" xfId="5" applyFont="1" applyFill="1" applyBorder="1" applyAlignment="1" applyProtection="1">
      <alignment horizontal="center" vertical="center" wrapText="1"/>
    </xf>
    <xf numFmtId="0" fontId="38" fillId="12" borderId="46" xfId="5" applyFont="1" applyFill="1" applyBorder="1" applyAlignment="1">
      <alignment horizontal="center" vertical="center" wrapText="1"/>
    </xf>
    <xf numFmtId="0" fontId="38" fillId="12" borderId="53" xfId="5" applyFont="1" applyFill="1" applyBorder="1" applyAlignment="1">
      <alignment horizontal="center" vertical="center" wrapText="1"/>
    </xf>
    <xf numFmtId="0" fontId="38" fillId="12" borderId="7" xfId="5" applyFont="1" applyFill="1" applyBorder="1" applyAlignment="1">
      <alignment horizontal="center" vertical="center" wrapText="1"/>
    </xf>
    <xf numFmtId="0" fontId="38" fillId="12" borderId="95" xfId="5" applyFont="1" applyFill="1" applyBorder="1" applyAlignment="1">
      <alignment horizontal="center" vertical="center" wrapText="1"/>
    </xf>
    <xf numFmtId="0" fontId="38" fillId="12" borderId="98" xfId="5" applyFont="1" applyFill="1" applyBorder="1" applyAlignment="1">
      <alignment horizontal="center" vertical="center" wrapText="1"/>
    </xf>
    <xf numFmtId="0" fontId="38" fillId="12" borderId="97" xfId="5" applyFont="1" applyFill="1" applyBorder="1" applyAlignment="1">
      <alignment horizontal="center" vertical="center" wrapText="1"/>
    </xf>
    <xf numFmtId="0" fontId="38" fillId="12" borderId="3" xfId="5" applyFont="1" applyFill="1" applyBorder="1" applyAlignment="1">
      <alignment horizontal="center" vertical="center"/>
    </xf>
    <xf numFmtId="0" fontId="38" fillId="12" borderId="4" xfId="5" applyFont="1" applyFill="1" applyBorder="1" applyAlignment="1">
      <alignment horizontal="center" vertical="center"/>
    </xf>
    <xf numFmtId="0" fontId="38" fillId="12" borderId="2" xfId="5" applyFont="1" applyFill="1" applyBorder="1" applyAlignment="1">
      <alignment horizontal="center" vertical="center"/>
    </xf>
    <xf numFmtId="0" fontId="38" fillId="13" borderId="3" xfId="5" applyFont="1" applyFill="1" applyBorder="1" applyAlignment="1">
      <alignment horizontal="center" vertical="center"/>
    </xf>
    <xf numFmtId="0" fontId="38" fillId="13" borderId="4" xfId="5" applyFont="1" applyFill="1" applyBorder="1" applyAlignment="1">
      <alignment horizontal="center" vertical="center"/>
    </xf>
    <xf numFmtId="0" fontId="38" fillId="13" borderId="2" xfId="5" applyFont="1" applyFill="1" applyBorder="1" applyAlignment="1">
      <alignment horizontal="center" vertical="center"/>
    </xf>
    <xf numFmtId="0" fontId="39" fillId="13" borderId="46" xfId="5" applyFont="1" applyFill="1" applyBorder="1" applyAlignment="1" applyProtection="1">
      <alignment horizontal="center" vertical="center" wrapText="1"/>
    </xf>
    <xf numFmtId="0" fontId="39" fillId="13" borderId="53" xfId="5" applyFont="1" applyFill="1" applyBorder="1" applyAlignment="1" applyProtection="1">
      <alignment horizontal="center" vertical="center" wrapText="1"/>
    </xf>
    <xf numFmtId="0" fontId="39" fillId="13" borderId="98" xfId="5" applyFont="1" applyFill="1" applyBorder="1" applyAlignment="1" applyProtection="1">
      <alignment horizontal="center" vertical="center" wrapText="1"/>
    </xf>
    <xf numFmtId="0" fontId="39" fillId="13" borderId="97" xfId="5" applyFont="1" applyFill="1" applyBorder="1" applyAlignment="1" applyProtection="1">
      <alignment horizontal="center" vertical="center" wrapText="1"/>
    </xf>
    <xf numFmtId="0" fontId="10" fillId="0" borderId="0" xfId="0" applyFont="1"/>
    <xf numFmtId="0" fontId="38" fillId="13" borderId="46" xfId="5" applyFont="1" applyFill="1" applyBorder="1" applyAlignment="1">
      <alignment horizontal="center" vertical="center" wrapText="1"/>
    </xf>
    <xf numFmtId="0" fontId="38" fillId="13" borderId="53" xfId="5" applyFont="1" applyFill="1" applyBorder="1" applyAlignment="1">
      <alignment horizontal="center" vertical="center"/>
    </xf>
    <xf numFmtId="0" fontId="38" fillId="13" borderId="7" xfId="5" applyFont="1" applyFill="1" applyBorder="1" applyAlignment="1">
      <alignment horizontal="center" vertical="center"/>
    </xf>
    <xf numFmtId="0" fontId="38" fillId="13" borderId="95" xfId="5" applyFont="1" applyFill="1" applyBorder="1" applyAlignment="1">
      <alignment horizontal="center" vertical="center"/>
    </xf>
    <xf numFmtId="0" fontId="38" fillId="13" borderId="98" xfId="5" applyFont="1" applyFill="1" applyBorder="1" applyAlignment="1">
      <alignment horizontal="center" vertical="center"/>
    </xf>
    <xf numFmtId="0" fontId="38" fillId="13" borderId="97" xfId="5" applyFont="1" applyFill="1" applyBorder="1" applyAlignment="1">
      <alignment horizontal="center" vertical="center"/>
    </xf>
    <xf numFmtId="0" fontId="43" fillId="0" borderId="3" xfId="0" applyFont="1" applyBorder="1" applyAlignment="1" applyProtection="1">
      <alignment horizontal="center" vertical="center"/>
    </xf>
    <xf numFmtId="0" fontId="43" fillId="0" borderId="4" xfId="0" applyFont="1" applyBorder="1" applyAlignment="1" applyProtection="1">
      <alignment horizontal="center" vertical="center"/>
    </xf>
    <xf numFmtId="0" fontId="43" fillId="0" borderId="2" xfId="0" applyFont="1" applyBorder="1" applyAlignment="1" applyProtection="1">
      <alignment horizontal="center" vertical="center"/>
    </xf>
    <xf numFmtId="0" fontId="0" fillId="0" borderId="7" xfId="0" applyBorder="1" applyProtection="1"/>
    <xf numFmtId="0" fontId="0" fillId="0" borderId="0" xfId="0" applyBorder="1" applyProtection="1"/>
    <xf numFmtId="0" fontId="0" fillId="0" borderId="95" xfId="0" applyBorder="1" applyProtection="1"/>
    <xf numFmtId="0" fontId="29" fillId="0" borderId="7" xfId="0" applyFont="1" applyBorder="1" applyAlignment="1" applyProtection="1">
      <alignment horizontal="center"/>
    </xf>
    <xf numFmtId="0" fontId="29" fillId="0" borderId="0" xfId="0" applyFont="1" applyBorder="1" applyAlignment="1" applyProtection="1">
      <alignment horizontal="center"/>
    </xf>
    <xf numFmtId="0" fontId="29" fillId="0" borderId="95" xfId="0" applyFont="1" applyBorder="1" applyAlignment="1" applyProtection="1">
      <alignment horizontal="center"/>
    </xf>
    <xf numFmtId="0" fontId="29" fillId="0" borderId="7" xfId="0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center" vertical="center" wrapText="1"/>
    </xf>
    <xf numFmtId="0" fontId="29" fillId="0" borderId="95" xfId="0" applyFont="1" applyBorder="1" applyAlignment="1" applyProtection="1">
      <alignment horizontal="center" vertical="center" wrapText="1"/>
    </xf>
    <xf numFmtId="0" fontId="36" fillId="2" borderId="3" xfId="0" applyFont="1" applyFill="1" applyBorder="1" applyAlignment="1" applyProtection="1">
      <alignment horizontal="center" vertical="center"/>
    </xf>
    <xf numFmtId="0" fontId="36" fillId="2" borderId="4" xfId="0" applyFont="1" applyFill="1" applyBorder="1" applyAlignment="1" applyProtection="1">
      <alignment horizontal="center" vertical="center"/>
    </xf>
    <xf numFmtId="0" fontId="36" fillId="2" borderId="2" xfId="0" applyFont="1" applyFill="1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/>
    </xf>
    <xf numFmtId="0" fontId="0" fillId="0" borderId="52" xfId="0" applyBorder="1" applyAlignment="1" applyProtection="1">
      <alignment horizontal="center"/>
    </xf>
    <xf numFmtId="0" fontId="0" fillId="0" borderId="53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95" xfId="0" applyBorder="1" applyAlignment="1" applyProtection="1">
      <alignment horizontal="center"/>
    </xf>
    <xf numFmtId="0" fontId="38" fillId="2" borderId="3" xfId="5" applyFont="1" applyFill="1" applyBorder="1" applyAlignment="1" applyProtection="1">
      <alignment horizontal="center" vertical="center"/>
    </xf>
    <xf numFmtId="0" fontId="38" fillId="2" borderId="4" xfId="5" applyFont="1" applyFill="1" applyBorder="1" applyAlignment="1" applyProtection="1">
      <alignment horizontal="center" vertical="center"/>
    </xf>
    <xf numFmtId="0" fontId="38" fillId="2" borderId="2" xfId="5" applyFont="1" applyFill="1" applyBorder="1" applyAlignment="1" applyProtection="1">
      <alignment horizontal="center" vertical="center"/>
    </xf>
    <xf numFmtId="0" fontId="0" fillId="0" borderId="98" xfId="0" applyBorder="1" applyProtection="1"/>
    <xf numFmtId="0" fontId="0" fillId="0" borderId="96" xfId="0" applyBorder="1" applyProtection="1"/>
    <xf numFmtId="0" fontId="0" fillId="0" borderId="97" xfId="0" applyBorder="1" applyProtection="1"/>
    <xf numFmtId="0" fontId="2" fillId="12" borderId="3" xfId="0" applyFont="1" applyFill="1" applyBorder="1" applyAlignment="1" applyProtection="1">
      <alignment horizontal="center" vertical="center"/>
    </xf>
    <xf numFmtId="0" fontId="2" fillId="12" borderId="4" xfId="0" applyFont="1" applyFill="1" applyBorder="1" applyAlignment="1" applyProtection="1">
      <alignment horizontal="center" vertical="center"/>
    </xf>
    <xf numFmtId="0" fontId="2" fillId="12" borderId="2" xfId="0" applyFont="1" applyFill="1" applyBorder="1" applyAlignment="1" applyProtection="1">
      <alignment horizontal="center" vertical="center"/>
    </xf>
    <xf numFmtId="0" fontId="2" fillId="13" borderId="3" xfId="0" applyFont="1" applyFill="1" applyBorder="1" applyAlignment="1" applyProtection="1">
      <alignment horizontal="center" vertical="center"/>
    </xf>
    <xf numFmtId="0" fontId="2" fillId="13" borderId="4" xfId="0" applyFont="1" applyFill="1" applyBorder="1" applyAlignment="1" applyProtection="1">
      <alignment horizontal="center" vertical="center"/>
    </xf>
    <xf numFmtId="0" fontId="2" fillId="13" borderId="2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95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95" xfId="0" applyBorder="1" applyAlignment="1" applyProtection="1">
      <alignment horizontal="center" wrapText="1"/>
    </xf>
    <xf numFmtId="0" fontId="0" fillId="0" borderId="55" xfId="0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0" fillId="0" borderId="102" xfId="0" applyBorder="1" applyAlignment="1" applyProtection="1">
      <alignment horizontal="center" vertical="center"/>
    </xf>
    <xf numFmtId="0" fontId="0" fillId="0" borderId="69" xfId="0" applyBorder="1" applyAlignment="1" applyProtection="1">
      <alignment horizontal="center" vertical="center" wrapText="1"/>
    </xf>
    <xf numFmtId="0" fontId="0" fillId="0" borderId="100" xfId="0" applyBorder="1" applyAlignment="1" applyProtection="1">
      <alignment horizontal="center" vertical="center" wrapText="1"/>
    </xf>
    <xf numFmtId="0" fontId="0" fillId="0" borderId="101" xfId="0" applyBorder="1" applyAlignment="1" applyProtection="1">
      <alignment horizontal="center" vertical="center" wrapText="1"/>
    </xf>
    <xf numFmtId="0" fontId="0" fillId="0" borderId="0" xfId="0" applyBorder="1" applyAlignment="1" applyProtection="1"/>
    <xf numFmtId="0" fontId="0" fillId="0" borderId="28" xfId="0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99" xfId="0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55" xfId="0" applyBorder="1" applyAlignment="1" applyProtection="1">
      <alignment horizontal="center" vertical="center" wrapText="1"/>
    </xf>
    <xf numFmtId="0" fontId="0" fillId="0" borderId="65" xfId="0" applyBorder="1" applyAlignment="1" applyProtection="1">
      <alignment horizontal="center" vertical="center" wrapText="1"/>
    </xf>
    <xf numFmtId="0" fontId="0" fillId="0" borderId="102" xfId="0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7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95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wrapText="1"/>
    </xf>
    <xf numFmtId="0" fontId="0" fillId="0" borderId="7" xfId="0" applyBorder="1" applyAlignment="1" applyProtection="1">
      <alignment vertical="center"/>
    </xf>
    <xf numFmtId="0" fontId="38" fillId="12" borderId="3" xfId="5" applyFont="1" applyFill="1" applyBorder="1" applyAlignment="1" applyProtection="1">
      <alignment horizontal="center" vertical="center"/>
    </xf>
    <xf numFmtId="0" fontId="38" fillId="12" borderId="4" xfId="5" applyFont="1" applyFill="1" applyBorder="1" applyAlignment="1" applyProtection="1">
      <alignment horizontal="center" vertical="center"/>
    </xf>
    <xf numFmtId="0" fontId="38" fillId="12" borderId="2" xfId="5" applyFont="1" applyFill="1" applyBorder="1" applyAlignment="1" applyProtection="1">
      <alignment horizontal="center" vertical="center"/>
    </xf>
    <xf numFmtId="0" fontId="0" fillId="0" borderId="95" xfId="0" applyBorder="1" applyAlignment="1" applyProtection="1">
      <alignment vertical="center"/>
    </xf>
    <xf numFmtId="0" fontId="38" fillId="13" borderId="3" xfId="5" applyFont="1" applyFill="1" applyBorder="1" applyAlignment="1" applyProtection="1">
      <alignment horizontal="center" vertical="center"/>
    </xf>
    <xf numFmtId="0" fontId="38" fillId="13" borderId="4" xfId="5" applyFont="1" applyFill="1" applyBorder="1" applyAlignment="1" applyProtection="1">
      <alignment horizontal="center" vertical="center"/>
    </xf>
    <xf numFmtId="0" fontId="38" fillId="13" borderId="2" xfId="5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38" fillId="2" borderId="7" xfId="5" applyFont="1" applyFill="1" applyBorder="1" applyAlignment="1">
      <alignment horizontal="center" vertical="center"/>
    </xf>
    <xf numFmtId="0" fontId="38" fillId="2" borderId="46" xfId="5" applyFont="1" applyFill="1" applyBorder="1" applyAlignment="1">
      <alignment horizontal="center" vertical="center" wrapText="1"/>
    </xf>
    <xf numFmtId="0" fontId="38" fillId="2" borderId="53" xfId="5" applyFont="1" applyFill="1" applyBorder="1" applyAlignment="1">
      <alignment horizontal="center" vertical="center"/>
    </xf>
    <xf numFmtId="0" fontId="38" fillId="2" borderId="95" xfId="5" applyFont="1" applyFill="1" applyBorder="1" applyAlignment="1">
      <alignment horizontal="center" vertical="center"/>
    </xf>
    <xf numFmtId="0" fontId="38" fillId="2" borderId="98" xfId="5" applyFont="1" applyFill="1" applyBorder="1" applyAlignment="1">
      <alignment horizontal="center" vertical="center"/>
    </xf>
    <xf numFmtId="0" fontId="38" fillId="2" borderId="97" xfId="5" applyFont="1" applyFill="1" applyBorder="1" applyAlignment="1">
      <alignment horizontal="center" vertical="center"/>
    </xf>
    <xf numFmtId="0" fontId="35" fillId="0" borderId="0" xfId="5" applyBorder="1" applyProtection="1"/>
    <xf numFmtId="0" fontId="0" fillId="0" borderId="0" xfId="0" applyBorder="1" applyAlignment="1" applyProtection="1">
      <alignment horizontal="right"/>
    </xf>
    <xf numFmtId="0" fontId="10" fillId="0" borderId="0" xfId="0" applyFont="1" applyProtection="1"/>
    <xf numFmtId="0" fontId="8" fillId="2" borderId="52" xfId="5" applyFont="1" applyFill="1" applyBorder="1" applyAlignment="1">
      <alignment horizontal="center" vertical="center" wrapText="1"/>
    </xf>
    <xf numFmtId="0" fontId="10" fillId="7" borderId="41" xfId="3" applyFont="1" applyFill="1" applyBorder="1" applyAlignment="1">
      <alignment horizontal="left" vertical="center" indent="1"/>
    </xf>
    <xf numFmtId="0" fontId="8" fillId="2" borderId="103" xfId="5" applyFont="1" applyFill="1" applyBorder="1" applyAlignment="1">
      <alignment horizontal="center" vertical="center" wrapText="1"/>
    </xf>
    <xf numFmtId="0" fontId="8" fillId="2" borderId="64" xfId="5" applyFont="1" applyFill="1" applyBorder="1" applyAlignment="1">
      <alignment horizontal="center" vertical="center" wrapText="1"/>
    </xf>
    <xf numFmtId="0" fontId="10" fillId="0" borderId="100" xfId="3" applyFont="1" applyFill="1" applyBorder="1" applyAlignment="1">
      <alignment horizontal="center" vertical="center"/>
    </xf>
    <xf numFmtId="0" fontId="8" fillId="2" borderId="46" xfId="5" applyFont="1" applyFill="1" applyBorder="1" applyAlignment="1">
      <alignment horizontal="center" vertical="center" wrapText="1"/>
    </xf>
    <xf numFmtId="0" fontId="8" fillId="2" borderId="53" xfId="5" applyFont="1" applyFill="1" applyBorder="1" applyAlignment="1">
      <alignment horizontal="center" vertical="center" wrapText="1"/>
    </xf>
    <xf numFmtId="0" fontId="8" fillId="2" borderId="98" xfId="5" applyFont="1" applyFill="1" applyBorder="1" applyAlignment="1">
      <alignment horizontal="center" vertical="center" wrapText="1"/>
    </xf>
    <xf numFmtId="0" fontId="8" fillId="2" borderId="96" xfId="5" applyFont="1" applyFill="1" applyBorder="1" applyAlignment="1">
      <alignment horizontal="center" vertical="center" wrapText="1"/>
    </xf>
    <xf numFmtId="0" fontId="8" fillId="2" borderId="97" xfId="5" applyFont="1" applyFill="1" applyBorder="1" applyAlignment="1">
      <alignment horizontal="center" vertical="center" wrapText="1"/>
    </xf>
    <xf numFmtId="0" fontId="29" fillId="0" borderId="3" xfId="0" applyFont="1" applyBorder="1" applyAlignment="1" applyProtection="1">
      <alignment horizontal="center" vertical="center"/>
    </xf>
    <xf numFmtId="0" fontId="29" fillId="0" borderId="4" xfId="0" applyFont="1" applyBorder="1" applyAlignment="1" applyProtection="1">
      <alignment horizontal="center" vertical="center"/>
    </xf>
    <xf numFmtId="0" fontId="37" fillId="0" borderId="4" xfId="5" applyFont="1" applyBorder="1" applyAlignment="1" applyProtection="1">
      <alignment horizontal="center" vertical="center"/>
    </xf>
    <xf numFmtId="0" fontId="37" fillId="0" borderId="2" xfId="5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vertical="center"/>
    </xf>
    <xf numFmtId="0" fontId="35" fillId="0" borderId="4" xfId="5" applyBorder="1" applyAlignment="1" applyProtection="1">
      <alignment horizontal="center" vertical="center"/>
    </xf>
    <xf numFmtId="0" fontId="38" fillId="0" borderId="2" xfId="5" applyFont="1" applyBorder="1" applyAlignment="1" applyProtection="1">
      <alignment horizontal="center" vertical="center"/>
    </xf>
  </cellXfs>
  <cellStyles count="6">
    <cellStyle name="Link" xfId="5" builtinId="8"/>
    <cellStyle name="Standard" xfId="0" builtinId="0"/>
    <cellStyle name="Standard 2 2" xfId="3"/>
    <cellStyle name="Standard 3" xfId="2"/>
    <cellStyle name="Standard 3 2" xfId="1"/>
    <cellStyle name="Währung 2" xfId="4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0</xdr:row>
      <xdr:rowOff>21166</xdr:rowOff>
    </xdr:from>
    <xdr:to>
      <xdr:col>6</xdr:col>
      <xdr:colOff>467314</xdr:colOff>
      <xdr:row>0</xdr:row>
      <xdr:rowOff>639607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97667" y="21166"/>
          <a:ext cx="2880314" cy="6184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14</xdr:col>
      <xdr:colOff>42333</xdr:colOff>
      <xdr:row>0</xdr:row>
      <xdr:rowOff>63500</xdr:rowOff>
    </xdr:from>
    <xdr:to>
      <xdr:col>16</xdr:col>
      <xdr:colOff>825500</xdr:colOff>
      <xdr:row>0</xdr:row>
      <xdr:rowOff>591185</xdr:rowOff>
    </xdr:to>
    <xdr:pic>
      <xdr:nvPicPr>
        <xdr:cNvPr id="3" name="Grafik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84666" y="63500"/>
          <a:ext cx="2455334" cy="527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imon.kriegner-schramml@lk-ooe.at" TargetMode="External"/><Relationship Id="rId1" Type="http://schemas.openxmlformats.org/officeDocument/2006/relationships/hyperlink" Target="https://www.bwsb.at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0"/>
  <sheetViews>
    <sheetView tabSelected="1" zoomScale="90" zoomScaleNormal="90" workbookViewId="0">
      <selection activeCell="C8" sqref="C8"/>
    </sheetView>
  </sheetViews>
  <sheetFormatPr baseColWidth="10" defaultRowHeight="14.25" x14ac:dyDescent="0.2"/>
  <cols>
    <col min="1" max="1" width="11" style="19"/>
    <col min="2" max="2" width="9.625" style="19" customWidth="1"/>
    <col min="3" max="5" width="11" style="19"/>
    <col min="6" max="6" width="12.125" style="19" customWidth="1"/>
    <col min="7" max="7" width="11" style="19"/>
    <col min="8" max="8" width="15.875" style="19" customWidth="1"/>
    <col min="9" max="9" width="11" style="19"/>
    <col min="10" max="10" width="15.5" style="19" customWidth="1"/>
    <col min="11" max="11" width="11" style="19"/>
    <col min="12" max="12" width="14.75" style="19" customWidth="1"/>
    <col min="13" max="13" width="11" style="19"/>
    <col min="14" max="14" width="12.75" style="19" customWidth="1"/>
    <col min="15" max="20" width="11" style="19"/>
    <col min="21" max="21" width="14.75" style="19" customWidth="1"/>
    <col min="22" max="16384" width="11" style="19"/>
  </cols>
  <sheetData>
    <row r="1" spans="1:20" ht="53.25" customHeight="1" thickBot="1" x14ac:dyDescent="0.25">
      <c r="A1" s="501" t="s">
        <v>865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3"/>
    </row>
    <row r="2" spans="1:20" ht="28.5" customHeight="1" thickBot="1" x14ac:dyDescent="0.25">
      <c r="A2" s="591" t="s">
        <v>869</v>
      </c>
      <c r="B2" s="592" t="s">
        <v>870</v>
      </c>
      <c r="C2" s="593"/>
      <c r="D2" s="576"/>
      <c r="E2" s="587" t="s">
        <v>872</v>
      </c>
      <c r="F2" s="588"/>
      <c r="G2" s="588"/>
      <c r="H2" s="589" t="s">
        <v>871</v>
      </c>
      <c r="I2" s="589"/>
      <c r="J2" s="590"/>
      <c r="Q2" s="505"/>
      <c r="R2" s="505"/>
      <c r="S2" s="505"/>
      <c r="T2" s="506"/>
    </row>
    <row r="3" spans="1:20" x14ac:dyDescent="0.2">
      <c r="A3" s="504"/>
      <c r="B3" s="574"/>
      <c r="C3" s="505"/>
      <c r="D3" s="575"/>
      <c r="E3" s="575"/>
      <c r="F3" s="575"/>
      <c r="G3" s="574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6"/>
    </row>
    <row r="4" spans="1:20" ht="15.75" x14ac:dyDescent="0.25">
      <c r="A4" s="507" t="s">
        <v>839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508"/>
      <c r="T4" s="509"/>
    </row>
    <row r="5" spans="1:20" ht="15" customHeight="1" x14ac:dyDescent="0.2">
      <c r="A5" s="510" t="s">
        <v>858</v>
      </c>
      <c r="B5" s="511"/>
      <c r="C5" s="511"/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2"/>
    </row>
    <row r="6" spans="1:20" x14ac:dyDescent="0.2">
      <c r="A6" s="510"/>
      <c r="B6" s="511"/>
      <c r="C6" s="511"/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2"/>
    </row>
    <row r="7" spans="1:20" ht="15" thickBot="1" x14ac:dyDescent="0.25">
      <c r="A7" s="504"/>
      <c r="B7" s="505"/>
      <c r="C7" s="505"/>
      <c r="D7" s="505"/>
      <c r="E7" s="505"/>
      <c r="F7" s="505"/>
      <c r="G7" s="505"/>
      <c r="H7" s="505"/>
      <c r="I7" s="505"/>
      <c r="J7" s="505"/>
      <c r="K7" s="505"/>
      <c r="L7" s="505"/>
      <c r="M7" s="505"/>
      <c r="N7" s="505"/>
      <c r="O7" s="505"/>
      <c r="P7" s="505"/>
      <c r="Q7" s="505"/>
      <c r="R7" s="505"/>
      <c r="S7" s="505"/>
      <c r="T7" s="506"/>
    </row>
    <row r="8" spans="1:20" ht="32.25" customHeight="1" thickBot="1" x14ac:dyDescent="0.25">
      <c r="A8" s="504"/>
      <c r="B8" s="505"/>
      <c r="C8" s="505"/>
      <c r="D8" s="505"/>
      <c r="E8" s="505"/>
      <c r="F8" s="513" t="s">
        <v>868</v>
      </c>
      <c r="G8" s="514"/>
      <c r="H8" s="514"/>
      <c r="I8" s="514"/>
      <c r="J8" s="514"/>
      <c r="K8" s="514"/>
      <c r="L8" s="514"/>
      <c r="M8" s="514"/>
      <c r="N8" s="514"/>
      <c r="O8" s="515"/>
      <c r="P8" s="505"/>
      <c r="Q8" s="505"/>
      <c r="R8" s="505"/>
      <c r="S8" s="505"/>
      <c r="T8" s="506"/>
    </row>
    <row r="9" spans="1:20" ht="15" x14ac:dyDescent="0.25">
      <c r="A9" s="504"/>
      <c r="B9" s="505"/>
      <c r="C9" s="505"/>
      <c r="D9" s="505"/>
      <c r="E9" s="505"/>
      <c r="F9" s="516" t="s">
        <v>840</v>
      </c>
      <c r="G9" s="517"/>
      <c r="H9" s="517"/>
      <c r="I9" s="517"/>
      <c r="J9" s="517"/>
      <c r="K9" s="517"/>
      <c r="L9" s="517"/>
      <c r="M9" s="517"/>
      <c r="N9" s="517"/>
      <c r="O9" s="518"/>
      <c r="P9" s="505"/>
      <c r="Q9" s="505"/>
      <c r="R9" s="505"/>
      <c r="S9" s="505"/>
      <c r="T9" s="506"/>
    </row>
    <row r="10" spans="1:20" x14ac:dyDescent="0.2">
      <c r="A10" s="504"/>
      <c r="B10" s="505"/>
      <c r="C10" s="505"/>
      <c r="D10" s="505"/>
      <c r="E10" s="505"/>
      <c r="F10" s="504"/>
      <c r="G10" s="505"/>
      <c r="H10" s="505"/>
      <c r="I10" s="505"/>
      <c r="J10" s="505"/>
      <c r="K10" s="505"/>
      <c r="L10" s="505"/>
      <c r="M10" s="505"/>
      <c r="N10" s="505"/>
      <c r="O10" s="506"/>
      <c r="P10" s="505"/>
      <c r="Q10" s="505"/>
      <c r="R10" s="505"/>
      <c r="S10" s="505"/>
      <c r="T10" s="506"/>
    </row>
    <row r="11" spans="1:20" ht="15.75" thickBot="1" x14ac:dyDescent="0.3">
      <c r="A11" s="504"/>
      <c r="B11" s="505"/>
      <c r="C11" s="505"/>
      <c r="D11" s="505"/>
      <c r="E11" s="505"/>
      <c r="F11" s="519" t="s">
        <v>861</v>
      </c>
      <c r="G11" s="520"/>
      <c r="H11" s="520"/>
      <c r="I11" s="520"/>
      <c r="J11" s="520"/>
      <c r="K11" s="520"/>
      <c r="L11" s="520"/>
      <c r="M11" s="520"/>
      <c r="N11" s="520"/>
      <c r="O11" s="521"/>
      <c r="P11" s="505"/>
      <c r="Q11" s="505"/>
      <c r="R11" s="505"/>
      <c r="S11" s="505"/>
      <c r="T11" s="506"/>
    </row>
    <row r="12" spans="1:20" ht="30.75" customHeight="1" thickBot="1" x14ac:dyDescent="0.25">
      <c r="A12" s="504"/>
      <c r="B12" s="505"/>
      <c r="C12" s="505"/>
      <c r="D12" s="505"/>
      <c r="E12" s="505"/>
      <c r="F12" s="504"/>
      <c r="G12" s="505"/>
      <c r="H12" s="522" t="s">
        <v>860</v>
      </c>
      <c r="I12" s="523"/>
      <c r="J12" s="523"/>
      <c r="K12" s="523"/>
      <c r="L12" s="523"/>
      <c r="M12" s="524"/>
      <c r="N12" s="505"/>
      <c r="O12" s="506"/>
      <c r="P12" s="505"/>
      <c r="Q12" s="505"/>
      <c r="R12" s="505"/>
      <c r="S12" s="505"/>
      <c r="T12" s="506"/>
    </row>
    <row r="13" spans="1:20" x14ac:dyDescent="0.2">
      <c r="A13" s="504"/>
      <c r="B13" s="505"/>
      <c r="C13" s="505"/>
      <c r="D13" s="505"/>
      <c r="E13" s="505"/>
      <c r="F13" s="504"/>
      <c r="G13" s="505"/>
      <c r="H13" s="505"/>
      <c r="I13" s="505"/>
      <c r="J13" s="505"/>
      <c r="K13" s="505"/>
      <c r="L13" s="505"/>
      <c r="M13" s="505"/>
      <c r="N13" s="505"/>
      <c r="O13" s="506"/>
      <c r="P13" s="505"/>
      <c r="Q13" s="505"/>
      <c r="R13" s="505"/>
      <c r="S13" s="505"/>
      <c r="T13" s="506"/>
    </row>
    <row r="14" spans="1:20" x14ac:dyDescent="0.2">
      <c r="A14" s="504"/>
      <c r="B14" s="505"/>
      <c r="C14" s="505"/>
      <c r="D14" s="505"/>
      <c r="E14" s="505"/>
      <c r="F14" s="519" t="s">
        <v>841</v>
      </c>
      <c r="G14" s="520"/>
      <c r="H14" s="520"/>
      <c r="I14" s="520"/>
      <c r="J14" s="520"/>
      <c r="K14" s="520"/>
      <c r="L14" s="520"/>
      <c r="M14" s="520"/>
      <c r="N14" s="520"/>
      <c r="O14" s="521"/>
      <c r="P14" s="505"/>
      <c r="Q14" s="505"/>
      <c r="R14" s="505"/>
      <c r="S14" s="505"/>
      <c r="T14" s="506"/>
    </row>
    <row r="15" spans="1:20" ht="15.75" thickBot="1" x14ac:dyDescent="0.3">
      <c r="A15" s="504"/>
      <c r="B15" s="505"/>
      <c r="C15" s="505"/>
      <c r="D15" s="505"/>
      <c r="E15" s="505"/>
      <c r="F15" s="519" t="s">
        <v>842</v>
      </c>
      <c r="G15" s="520"/>
      <c r="H15" s="520"/>
      <c r="I15" s="520"/>
      <c r="J15" s="520"/>
      <c r="K15" s="520"/>
      <c r="L15" s="520"/>
      <c r="M15" s="520"/>
      <c r="N15" s="520"/>
      <c r="O15" s="521"/>
      <c r="P15" s="505"/>
      <c r="Q15" s="505"/>
      <c r="R15" s="505"/>
      <c r="S15" s="505"/>
      <c r="T15" s="506"/>
    </row>
    <row r="16" spans="1:20" ht="30.75" customHeight="1" thickBot="1" x14ac:dyDescent="0.25">
      <c r="A16" s="504"/>
      <c r="B16" s="505"/>
      <c r="C16" s="505"/>
      <c r="D16" s="505"/>
      <c r="E16" s="505"/>
      <c r="F16" s="525"/>
      <c r="G16" s="526"/>
      <c r="H16" s="522" t="s">
        <v>859</v>
      </c>
      <c r="I16" s="523"/>
      <c r="J16" s="523"/>
      <c r="K16" s="523"/>
      <c r="L16" s="523"/>
      <c r="M16" s="524"/>
      <c r="N16" s="526"/>
      <c r="O16" s="527"/>
      <c r="P16" s="505"/>
      <c r="Q16" s="505"/>
      <c r="R16" s="505"/>
      <c r="S16" s="505"/>
      <c r="T16" s="506"/>
    </row>
    <row r="17" spans="1:21" x14ac:dyDescent="0.2">
      <c r="A17" s="504"/>
      <c r="B17" s="505"/>
      <c r="C17" s="505"/>
      <c r="D17" s="505"/>
      <c r="E17" s="505"/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6"/>
    </row>
    <row r="18" spans="1:21" ht="15" thickBot="1" x14ac:dyDescent="0.25">
      <c r="A18" s="504"/>
      <c r="B18" s="505"/>
      <c r="C18" s="505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5"/>
      <c r="Q18" s="505"/>
      <c r="R18" s="505"/>
      <c r="S18" s="505"/>
      <c r="T18" s="506"/>
    </row>
    <row r="19" spans="1:21" ht="32.25" customHeight="1" thickBot="1" x14ac:dyDescent="0.25">
      <c r="A19" s="528" t="s">
        <v>843</v>
      </c>
      <c r="B19" s="529"/>
      <c r="C19" s="529"/>
      <c r="D19" s="529"/>
      <c r="E19" s="529"/>
      <c r="F19" s="529"/>
      <c r="G19" s="529"/>
      <c r="H19" s="529"/>
      <c r="I19" s="529"/>
      <c r="J19" s="530"/>
      <c r="K19" s="505"/>
      <c r="L19" s="531" t="s">
        <v>851</v>
      </c>
      <c r="M19" s="532"/>
      <c r="N19" s="532"/>
      <c r="O19" s="532"/>
      <c r="P19" s="532"/>
      <c r="Q19" s="532"/>
      <c r="R19" s="532"/>
      <c r="S19" s="532"/>
      <c r="T19" s="533"/>
    </row>
    <row r="20" spans="1:21" ht="15" x14ac:dyDescent="0.25">
      <c r="A20" s="516" t="s">
        <v>844</v>
      </c>
      <c r="B20" s="517"/>
      <c r="C20" s="517"/>
      <c r="D20" s="517"/>
      <c r="E20" s="517"/>
      <c r="F20" s="517"/>
      <c r="G20" s="517"/>
      <c r="H20" s="517"/>
      <c r="I20" s="517"/>
      <c r="J20" s="518"/>
      <c r="K20" s="505"/>
      <c r="L20" s="516" t="s">
        <v>852</v>
      </c>
      <c r="M20" s="517"/>
      <c r="N20" s="517"/>
      <c r="O20" s="517"/>
      <c r="P20" s="517"/>
      <c r="Q20" s="517"/>
      <c r="R20" s="517"/>
      <c r="S20" s="517"/>
      <c r="T20" s="518"/>
    </row>
    <row r="21" spans="1:21" ht="29.25" customHeight="1" x14ac:dyDescent="0.25">
      <c r="A21" s="534" t="s">
        <v>845</v>
      </c>
      <c r="B21" s="535"/>
      <c r="C21" s="535"/>
      <c r="D21" s="535"/>
      <c r="E21" s="535"/>
      <c r="F21" s="535"/>
      <c r="G21" s="535"/>
      <c r="H21" s="535"/>
      <c r="I21" s="535"/>
      <c r="J21" s="536"/>
      <c r="K21" s="505"/>
      <c r="L21" s="537" t="s">
        <v>854</v>
      </c>
      <c r="M21" s="538"/>
      <c r="N21" s="538"/>
      <c r="O21" s="538"/>
      <c r="P21" s="538"/>
      <c r="Q21" s="538"/>
      <c r="R21" s="538"/>
      <c r="S21" s="538"/>
      <c r="T21" s="539"/>
    </row>
    <row r="22" spans="1:21" ht="15" customHeight="1" x14ac:dyDescent="0.2">
      <c r="A22" s="540"/>
      <c r="B22" s="541"/>
      <c r="C22" s="541"/>
      <c r="D22" s="541"/>
      <c r="E22" s="541"/>
      <c r="F22" s="541"/>
      <c r="G22" s="541"/>
      <c r="H22" s="541"/>
      <c r="I22" s="541"/>
      <c r="J22" s="542"/>
      <c r="K22" s="505"/>
      <c r="L22" s="543" t="s">
        <v>853</v>
      </c>
      <c r="M22" s="544"/>
      <c r="N22" s="544"/>
      <c r="O22" s="544"/>
      <c r="P22" s="544"/>
      <c r="Q22" s="544"/>
      <c r="R22" s="544"/>
      <c r="S22" s="544"/>
      <c r="T22" s="545"/>
      <c r="U22" s="546"/>
    </row>
    <row r="23" spans="1:21" s="554" customFormat="1" ht="21.75" customHeight="1" x14ac:dyDescent="0.2">
      <c r="A23" s="547" t="s">
        <v>849</v>
      </c>
      <c r="B23" s="548"/>
      <c r="C23" s="548"/>
      <c r="D23" s="548"/>
      <c r="E23" s="548"/>
      <c r="F23" s="548"/>
      <c r="G23" s="548"/>
      <c r="H23" s="548"/>
      <c r="I23" s="548"/>
      <c r="J23" s="549"/>
      <c r="K23" s="550"/>
      <c r="L23" s="551"/>
      <c r="M23" s="552"/>
      <c r="N23" s="552"/>
      <c r="O23" s="552"/>
      <c r="P23" s="552"/>
      <c r="Q23" s="552"/>
      <c r="R23" s="552"/>
      <c r="S23" s="552"/>
      <c r="T23" s="553"/>
    </row>
    <row r="24" spans="1:21" ht="28.5" customHeight="1" x14ac:dyDescent="0.2">
      <c r="A24" s="537" t="s">
        <v>846</v>
      </c>
      <c r="B24" s="538"/>
      <c r="C24" s="538"/>
      <c r="D24" s="538"/>
      <c r="E24" s="538"/>
      <c r="F24" s="538"/>
      <c r="G24" s="538"/>
      <c r="H24" s="538"/>
      <c r="I24" s="538"/>
      <c r="J24" s="539"/>
      <c r="K24" s="505"/>
      <c r="L24" s="543" t="s">
        <v>846</v>
      </c>
      <c r="M24" s="544"/>
      <c r="N24" s="544"/>
      <c r="O24" s="544"/>
      <c r="P24" s="544"/>
      <c r="Q24" s="544"/>
      <c r="R24" s="544"/>
      <c r="S24" s="544"/>
      <c r="T24" s="545"/>
      <c r="U24" s="550"/>
    </row>
    <row r="25" spans="1:21" ht="15.75" customHeight="1" thickBot="1" x14ac:dyDescent="0.25">
      <c r="A25" s="504"/>
      <c r="B25" s="505"/>
      <c r="C25" s="505"/>
      <c r="D25" s="505"/>
      <c r="E25" s="505"/>
      <c r="F25" s="505"/>
      <c r="G25" s="505"/>
      <c r="H25" s="505"/>
      <c r="I25" s="505"/>
      <c r="J25" s="506"/>
      <c r="K25" s="505"/>
      <c r="L25" s="555"/>
      <c r="M25" s="556"/>
      <c r="N25" s="556"/>
      <c r="O25" s="556"/>
      <c r="P25" s="556"/>
      <c r="Q25" s="556"/>
      <c r="R25" s="556"/>
      <c r="S25" s="556"/>
      <c r="T25" s="557"/>
      <c r="U25" s="558"/>
    </row>
    <row r="26" spans="1:21" s="554" customFormat="1" ht="30.75" customHeight="1" thickBot="1" x14ac:dyDescent="0.25">
      <c r="A26" s="559"/>
      <c r="B26" s="550"/>
      <c r="C26" s="484" t="s">
        <v>857</v>
      </c>
      <c r="D26" s="485"/>
      <c r="E26" s="485"/>
      <c r="F26" s="485"/>
      <c r="G26" s="485"/>
      <c r="H26" s="486"/>
      <c r="I26" s="550"/>
      <c r="J26" s="563"/>
      <c r="K26" s="550"/>
      <c r="L26" s="559"/>
      <c r="M26" s="550"/>
      <c r="N26" s="487" t="s">
        <v>862</v>
      </c>
      <c r="O26" s="488"/>
      <c r="P26" s="488"/>
      <c r="Q26" s="488"/>
      <c r="R26" s="489"/>
      <c r="S26" s="550"/>
      <c r="T26" s="563"/>
    </row>
    <row r="27" spans="1:21" x14ac:dyDescent="0.2">
      <c r="A27" s="504"/>
      <c r="B27" s="505"/>
      <c r="C27" s="505"/>
      <c r="D27" s="505"/>
      <c r="E27" s="505"/>
      <c r="F27" s="505"/>
      <c r="G27" s="505"/>
      <c r="H27" s="505"/>
      <c r="I27" s="505"/>
      <c r="J27" s="506"/>
      <c r="K27" s="505"/>
      <c r="L27" s="504"/>
      <c r="M27" s="505"/>
      <c r="N27" s="505"/>
      <c r="O27" s="505"/>
      <c r="P27" s="505"/>
      <c r="Q27" s="505"/>
      <c r="R27" s="505"/>
      <c r="S27" s="505"/>
      <c r="T27" s="506"/>
    </row>
    <row r="28" spans="1:21" ht="29.25" customHeight="1" x14ac:dyDescent="0.2">
      <c r="A28" s="537" t="s">
        <v>856</v>
      </c>
      <c r="B28" s="538"/>
      <c r="C28" s="538"/>
      <c r="D28" s="538"/>
      <c r="E28" s="538"/>
      <c r="F28" s="538"/>
      <c r="G28" s="538"/>
      <c r="H28" s="538"/>
      <c r="I28" s="538"/>
      <c r="J28" s="539"/>
      <c r="K28" s="505"/>
      <c r="L28" s="537" t="s">
        <v>855</v>
      </c>
      <c r="M28" s="538"/>
      <c r="N28" s="538"/>
      <c r="O28" s="538"/>
      <c r="P28" s="538"/>
      <c r="Q28" s="538"/>
      <c r="R28" s="538"/>
      <c r="S28" s="538"/>
      <c r="T28" s="539"/>
      <c r="U28" s="567"/>
    </row>
    <row r="29" spans="1:21" ht="15" thickBot="1" x14ac:dyDescent="0.25">
      <c r="A29" s="504"/>
      <c r="B29" s="505"/>
      <c r="C29" s="505"/>
      <c r="D29" s="505"/>
      <c r="E29" s="505"/>
      <c r="F29" s="505"/>
      <c r="G29" s="505"/>
      <c r="H29" s="505"/>
      <c r="I29" s="505"/>
      <c r="J29" s="506"/>
      <c r="K29" s="505"/>
      <c r="L29" s="504"/>
      <c r="M29" s="505"/>
      <c r="N29" s="505"/>
      <c r="O29" s="505"/>
      <c r="P29" s="505"/>
      <c r="Q29" s="505"/>
      <c r="R29" s="505"/>
      <c r="S29" s="505"/>
      <c r="T29" s="506"/>
    </row>
    <row r="30" spans="1:21" ht="30.75" customHeight="1" thickBot="1" x14ac:dyDescent="0.25">
      <c r="A30" s="525"/>
      <c r="B30" s="526"/>
      <c r="C30" s="560" t="s">
        <v>850</v>
      </c>
      <c r="D30" s="561"/>
      <c r="E30" s="561"/>
      <c r="F30" s="561"/>
      <c r="G30" s="561"/>
      <c r="H30" s="562"/>
      <c r="I30" s="526"/>
      <c r="J30" s="527"/>
      <c r="K30" s="526"/>
      <c r="L30" s="525"/>
      <c r="M30" s="526"/>
      <c r="N30" s="564" t="s">
        <v>863</v>
      </c>
      <c r="O30" s="565"/>
      <c r="P30" s="565"/>
      <c r="Q30" s="565"/>
      <c r="R30" s="566"/>
      <c r="S30" s="526"/>
      <c r="T30" s="527"/>
    </row>
  </sheetData>
  <mergeCells count="29">
    <mergeCell ref="H2:J2"/>
    <mergeCell ref="B2:C2"/>
    <mergeCell ref="L28:T28"/>
    <mergeCell ref="N30:R30"/>
    <mergeCell ref="A1:T1"/>
    <mergeCell ref="A4:T4"/>
    <mergeCell ref="A5:T6"/>
    <mergeCell ref="F8:O8"/>
    <mergeCell ref="F9:O9"/>
    <mergeCell ref="F11:O11"/>
    <mergeCell ref="H12:M12"/>
    <mergeCell ref="L22:T23"/>
    <mergeCell ref="L21:T21"/>
    <mergeCell ref="L24:T24"/>
    <mergeCell ref="N26:R26"/>
    <mergeCell ref="A23:J23"/>
    <mergeCell ref="A24:J24"/>
    <mergeCell ref="C26:H26"/>
    <mergeCell ref="A28:J28"/>
    <mergeCell ref="C30:H30"/>
    <mergeCell ref="L19:T19"/>
    <mergeCell ref="L20:T20"/>
    <mergeCell ref="A19:J19"/>
    <mergeCell ref="A20:J20"/>
    <mergeCell ref="F14:O14"/>
    <mergeCell ref="F15:O15"/>
    <mergeCell ref="H16:M16"/>
    <mergeCell ref="A21:J22"/>
    <mergeCell ref="E2:G2"/>
  </mergeCells>
  <hyperlinks>
    <hyperlink ref="C30:H30" location="'Zusammenfassung konventionell'!A1" display="► HIER gelangen Sie zur Zusammenfassung"/>
    <hyperlink ref="H12:M12" location="'Begrünungstabellen 2021'!A1" display="Durch einen KLICK auf diesen Link ► gelangen Sie zur Begrünungsliste"/>
    <hyperlink ref="H16:M16" location="Anbauzeitpunkte!A1" display="Durch einen KLICK auf diesen Link ► gelangen Sie zu den Anbauzeitpunkten"/>
    <hyperlink ref="N30:R30" location="'Zusammenfassung BIO'!A1" display="► HIER gelangen Sie zur Zusammenfassung BIO"/>
    <hyperlink ref="C26:H26" location="'Begr.-Rechner Konventionell'!A1" display="► HIER gelangen Sie gelangen Sie zum Begrünungsrechner"/>
    <hyperlink ref="N26:R26" location="'Begr.-Rechner BIO'!A1" display="► Hier gelangen Sie zum Begrünungsrechner BIO"/>
    <hyperlink ref="B2" r:id="rId1"/>
    <hyperlink ref="H2" r:id="rId2"/>
  </hyperlinks>
  <pageMargins left="0.7" right="0.7" top="0.78740157499999996" bottom="0.78740157499999996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N311"/>
  <sheetViews>
    <sheetView showZeros="0" zoomScale="80" zoomScaleNormal="80" zoomScaleSheetLayoutView="100" workbookViewId="0">
      <pane ySplit="2" topLeftCell="A3" activePane="bottomLeft" state="frozen"/>
      <selection activeCell="D1" sqref="D1"/>
      <selection pane="bottomLeft" activeCell="I2" sqref="I2"/>
    </sheetView>
  </sheetViews>
  <sheetFormatPr baseColWidth="10" defaultRowHeight="15" x14ac:dyDescent="0.25"/>
  <cols>
    <col min="1" max="1" width="45.125" customWidth="1"/>
    <col min="2" max="2" width="27.875" style="55" customWidth="1"/>
    <col min="3" max="3" width="20.875" customWidth="1"/>
    <col min="4" max="4" width="20.125" customWidth="1"/>
    <col min="5" max="5" width="14.625" customWidth="1"/>
    <col min="7" max="7" width="14.25" customWidth="1"/>
    <col min="9" max="9" width="21.25" customWidth="1"/>
    <col min="10" max="11" width="13.375" customWidth="1"/>
    <col min="12" max="12" width="15.125" customWidth="1"/>
    <col min="13" max="13" width="10.375" customWidth="1"/>
    <col min="14" max="14" width="23.25" customWidth="1"/>
  </cols>
  <sheetData>
    <row r="1" spans="1:14" ht="143.25" customHeight="1" thickBot="1" x14ac:dyDescent="0.25">
      <c r="A1" s="132" t="s">
        <v>275</v>
      </c>
      <c r="B1" s="1" t="s">
        <v>623</v>
      </c>
      <c r="C1" s="2" t="s">
        <v>584</v>
      </c>
      <c r="D1" s="3"/>
      <c r="E1" s="422" t="s">
        <v>0</v>
      </c>
      <c r="F1" s="423"/>
      <c r="G1" s="423"/>
      <c r="H1" s="423"/>
      <c r="I1" s="281" t="str">
        <f>IF($I$2="","bitte geben Sie HIER die
Begrünungsfläche in ha an","Fläche in ha")</f>
        <v>bitte geben Sie HIER die
Begrünungsfläche in ha an</v>
      </c>
      <c r="J1" s="4" t="s">
        <v>828</v>
      </c>
      <c r="K1" s="4" t="s">
        <v>1</v>
      </c>
      <c r="L1" s="5" t="s">
        <v>829</v>
      </c>
      <c r="M1" s="474" t="s">
        <v>847</v>
      </c>
      <c r="N1" s="475"/>
    </row>
    <row r="2" spans="1:14" ht="46.5" customHeight="1" thickTop="1" thickBot="1" x14ac:dyDescent="0.25">
      <c r="A2" s="7" t="s">
        <v>834</v>
      </c>
      <c r="B2" s="7" t="s">
        <v>2</v>
      </c>
      <c r="C2" s="7" t="s">
        <v>588</v>
      </c>
      <c r="D2" s="8" t="s">
        <v>4</v>
      </c>
      <c r="E2" s="7" t="s">
        <v>5</v>
      </c>
      <c r="F2" s="9" t="s">
        <v>1</v>
      </c>
      <c r="G2" s="7" t="s">
        <v>833</v>
      </c>
      <c r="H2" s="10" t="s">
        <v>6</v>
      </c>
      <c r="I2" s="282"/>
      <c r="J2" s="11">
        <f>SUM(E4:E61,E64:E109)</f>
        <v>0</v>
      </c>
      <c r="K2" s="12">
        <f>SUM(F4:F61,F64:F109)</f>
        <v>0</v>
      </c>
      <c r="L2" s="13">
        <f>SUM(G4:G61,G64:G109)</f>
        <v>0</v>
      </c>
      <c r="M2" s="476"/>
      <c r="N2" s="477"/>
    </row>
    <row r="3" spans="1:14" ht="46.5" customHeight="1" thickTop="1" thickBot="1" x14ac:dyDescent="0.25">
      <c r="A3" s="424" t="s">
        <v>7</v>
      </c>
      <c r="B3" s="425"/>
      <c r="C3" s="425"/>
      <c r="D3" s="425"/>
      <c r="E3" s="425"/>
      <c r="F3" s="425"/>
      <c r="G3" s="425"/>
      <c r="H3" s="426"/>
      <c r="I3" s="14"/>
      <c r="J3" s="15"/>
      <c r="K3" s="15"/>
      <c r="L3" s="15"/>
      <c r="M3" s="15"/>
    </row>
    <row r="4" spans="1:14" ht="21.75" customHeight="1" thickBot="1" x14ac:dyDescent="0.25">
      <c r="A4" s="16" t="s">
        <v>570</v>
      </c>
      <c r="B4" s="133">
        <v>5.01</v>
      </c>
      <c r="C4" s="134">
        <v>15</v>
      </c>
      <c r="D4" s="18">
        <f t="shared" ref="D4:D35" si="0">IF(ISERROR(C4*B4),0,C4*B4)</f>
        <v>75.149999999999991</v>
      </c>
      <c r="E4" s="175"/>
      <c r="F4" s="165">
        <f>IF(ISERROR(E4*B4),0,(E4*B4))</f>
        <v>0</v>
      </c>
      <c r="G4" s="166">
        <f>IF(ISERROR(E4/C4),0,(E4/C4))</f>
        <v>0</v>
      </c>
      <c r="H4" s="167">
        <f>IF(ISERROR($I$2*E4),0,($I$2*E4))</f>
        <v>0</v>
      </c>
      <c r="I4" s="14"/>
      <c r="J4" s="15"/>
      <c r="K4" s="15"/>
      <c r="L4" s="15"/>
      <c r="M4" s="15"/>
    </row>
    <row r="5" spans="1:14" ht="21.75" customHeight="1" thickBot="1" x14ac:dyDescent="0.25">
      <c r="A5" s="16" t="s">
        <v>8</v>
      </c>
      <c r="B5" s="133">
        <v>1.25</v>
      </c>
      <c r="C5" s="134">
        <v>120</v>
      </c>
      <c r="D5" s="18">
        <f t="shared" si="0"/>
        <v>150</v>
      </c>
      <c r="E5" s="175"/>
      <c r="F5" s="165">
        <f t="shared" ref="F5:F61" si="1">IF(ISERROR(E5*B5),0,(E5*B5))</f>
        <v>0</v>
      </c>
      <c r="G5" s="166">
        <f t="shared" ref="G5:G61" si="2">IF(ISERROR(E5/C5),0,(E5/C5))</f>
        <v>0</v>
      </c>
      <c r="H5" s="167">
        <f t="shared" ref="H5:H61" si="3">IF(ISERROR($I$2*E5),0,($I$2*E5))</f>
        <v>0</v>
      </c>
      <c r="I5" s="19"/>
    </row>
    <row r="6" spans="1:14" ht="21.75" customHeight="1" thickBot="1" x14ac:dyDescent="0.25">
      <c r="A6" s="16" t="s">
        <v>9</v>
      </c>
      <c r="B6" s="135">
        <v>2.2749999999999999</v>
      </c>
      <c r="C6" s="134">
        <v>25</v>
      </c>
      <c r="D6" s="18">
        <f t="shared" si="0"/>
        <v>56.875</v>
      </c>
      <c r="E6" s="175"/>
      <c r="F6" s="165">
        <f t="shared" si="1"/>
        <v>0</v>
      </c>
      <c r="G6" s="166">
        <f t="shared" si="2"/>
        <v>0</v>
      </c>
      <c r="H6" s="167">
        <f t="shared" si="3"/>
        <v>0</v>
      </c>
      <c r="I6" s="19"/>
    </row>
    <row r="7" spans="1:14" ht="21.75" customHeight="1" thickBot="1" x14ac:dyDescent="0.25">
      <c r="A7" s="114" t="s">
        <v>117</v>
      </c>
      <c r="B7" s="133">
        <v>2.4699999999999998</v>
      </c>
      <c r="C7" s="134">
        <v>25</v>
      </c>
      <c r="D7" s="18">
        <f t="shared" si="0"/>
        <v>61.749999999999993</v>
      </c>
      <c r="E7" s="175"/>
      <c r="F7" s="165">
        <f t="shared" si="1"/>
        <v>0</v>
      </c>
      <c r="G7" s="166">
        <f t="shared" si="2"/>
        <v>0</v>
      </c>
      <c r="H7" s="167">
        <f t="shared" si="3"/>
        <v>0</v>
      </c>
      <c r="I7" s="19"/>
    </row>
    <row r="8" spans="1:14" ht="21.75" customHeight="1" thickBot="1" x14ac:dyDescent="0.25">
      <c r="A8" s="114" t="s">
        <v>571</v>
      </c>
      <c r="B8" s="133">
        <v>1.31</v>
      </c>
      <c r="C8" s="134">
        <v>170</v>
      </c>
      <c r="D8" s="18">
        <f t="shared" si="0"/>
        <v>222.70000000000002</v>
      </c>
      <c r="E8" s="175"/>
      <c r="F8" s="165">
        <f t="shared" si="1"/>
        <v>0</v>
      </c>
      <c r="G8" s="166">
        <f t="shared" si="2"/>
        <v>0</v>
      </c>
      <c r="H8" s="167">
        <f t="shared" si="3"/>
        <v>0</v>
      </c>
      <c r="I8" s="19"/>
    </row>
    <row r="9" spans="1:14" ht="21.75" customHeight="1" thickBot="1" x14ac:dyDescent="0.25">
      <c r="A9" s="23" t="s">
        <v>11</v>
      </c>
      <c r="B9" s="133">
        <v>1.65</v>
      </c>
      <c r="C9" s="134">
        <v>70</v>
      </c>
      <c r="D9" s="18">
        <f t="shared" si="0"/>
        <v>115.5</v>
      </c>
      <c r="E9" s="175"/>
      <c r="F9" s="165">
        <f t="shared" si="1"/>
        <v>0</v>
      </c>
      <c r="G9" s="166">
        <f t="shared" si="2"/>
        <v>0</v>
      </c>
      <c r="H9" s="167">
        <f t="shared" si="3"/>
        <v>0</v>
      </c>
      <c r="I9" s="19"/>
    </row>
    <row r="10" spans="1:14" ht="33" customHeight="1" thickBot="1" x14ac:dyDescent="0.25">
      <c r="A10" s="36" t="s">
        <v>12</v>
      </c>
      <c r="B10" s="136">
        <v>2.37</v>
      </c>
      <c r="C10" s="137">
        <v>40</v>
      </c>
      <c r="D10" s="37">
        <f t="shared" si="0"/>
        <v>94.800000000000011</v>
      </c>
      <c r="E10" s="176"/>
      <c r="F10" s="165">
        <f t="shared" si="1"/>
        <v>0</v>
      </c>
      <c r="G10" s="166">
        <f t="shared" si="2"/>
        <v>0</v>
      </c>
      <c r="H10" s="167">
        <f t="shared" si="3"/>
        <v>0</v>
      </c>
      <c r="I10" s="19"/>
    </row>
    <row r="11" spans="1:14" ht="33" customHeight="1" thickBot="1" x14ac:dyDescent="0.25">
      <c r="A11" s="28" t="s">
        <v>14</v>
      </c>
      <c r="B11" s="128">
        <v>2.4649999999999999</v>
      </c>
      <c r="C11" s="138">
        <v>40</v>
      </c>
      <c r="D11" s="29">
        <f t="shared" si="0"/>
        <v>98.6</v>
      </c>
      <c r="E11" s="177"/>
      <c r="F11" s="165">
        <f t="shared" si="1"/>
        <v>0</v>
      </c>
      <c r="G11" s="166">
        <f t="shared" si="2"/>
        <v>0</v>
      </c>
      <c r="H11" s="167">
        <f t="shared" si="3"/>
        <v>0</v>
      </c>
      <c r="I11" s="19"/>
    </row>
    <row r="12" spans="1:14" ht="21.75" customHeight="1" x14ac:dyDescent="0.2">
      <c r="A12" s="115" t="s">
        <v>16</v>
      </c>
      <c r="B12" s="139">
        <v>3.1799999999999997</v>
      </c>
      <c r="C12" s="140">
        <v>30</v>
      </c>
      <c r="D12" s="27">
        <f t="shared" si="0"/>
        <v>95.399999999999991</v>
      </c>
      <c r="E12" s="178"/>
      <c r="F12" s="168">
        <f t="shared" si="1"/>
        <v>0</v>
      </c>
      <c r="G12" s="166">
        <f t="shared" si="2"/>
        <v>0</v>
      </c>
      <c r="H12" s="167">
        <f t="shared" si="3"/>
        <v>0</v>
      </c>
      <c r="I12" s="19"/>
    </row>
    <row r="13" spans="1:14" ht="21.75" customHeight="1" thickBot="1" x14ac:dyDescent="0.25">
      <c r="A13" s="25" t="s">
        <v>17</v>
      </c>
      <c r="B13" s="141">
        <v>3.77</v>
      </c>
      <c r="C13" s="142">
        <v>30</v>
      </c>
      <c r="D13" s="27">
        <f t="shared" si="0"/>
        <v>113.1</v>
      </c>
      <c r="E13" s="179"/>
      <c r="F13" s="169">
        <f t="shared" si="1"/>
        <v>0</v>
      </c>
      <c r="G13" s="170">
        <f t="shared" si="2"/>
        <v>0</v>
      </c>
      <c r="H13" s="171">
        <f t="shared" si="3"/>
        <v>0</v>
      </c>
      <c r="I13" s="19"/>
    </row>
    <row r="14" spans="1:14" ht="21.75" customHeight="1" thickBot="1" x14ac:dyDescent="0.25">
      <c r="A14" s="23" t="s">
        <v>122</v>
      </c>
      <c r="B14" s="133">
        <v>2.2350000000000003</v>
      </c>
      <c r="C14" s="134">
        <v>180</v>
      </c>
      <c r="D14" s="18">
        <f t="shared" si="0"/>
        <v>402.30000000000007</v>
      </c>
      <c r="E14" s="175"/>
      <c r="F14" s="165">
        <f t="shared" si="1"/>
        <v>0</v>
      </c>
      <c r="G14" s="166">
        <f t="shared" si="2"/>
        <v>0</v>
      </c>
      <c r="H14" s="167">
        <f t="shared" si="3"/>
        <v>0</v>
      </c>
      <c r="I14" s="19"/>
    </row>
    <row r="15" spans="1:14" ht="21.75" customHeight="1" thickBot="1" x14ac:dyDescent="0.25">
      <c r="A15" s="23" t="s">
        <v>19</v>
      </c>
      <c r="B15" s="133">
        <v>1.2</v>
      </c>
      <c r="C15" s="134">
        <v>160</v>
      </c>
      <c r="D15" s="18">
        <f t="shared" si="0"/>
        <v>192</v>
      </c>
      <c r="E15" s="175"/>
      <c r="F15" s="165">
        <f t="shared" si="1"/>
        <v>0</v>
      </c>
      <c r="G15" s="166">
        <f t="shared" si="2"/>
        <v>0</v>
      </c>
      <c r="H15" s="167">
        <f t="shared" si="3"/>
        <v>0</v>
      </c>
      <c r="I15" s="19"/>
    </row>
    <row r="16" spans="1:14" ht="21.75" customHeight="1" thickBot="1" x14ac:dyDescent="0.25">
      <c r="A16" s="28" t="s">
        <v>21</v>
      </c>
      <c r="B16" s="128">
        <v>7.62</v>
      </c>
      <c r="C16" s="138">
        <v>30</v>
      </c>
      <c r="D16" s="29">
        <f t="shared" si="0"/>
        <v>228.6</v>
      </c>
      <c r="E16" s="177"/>
      <c r="F16" s="165">
        <f t="shared" si="1"/>
        <v>0</v>
      </c>
      <c r="G16" s="166">
        <f t="shared" si="2"/>
        <v>0</v>
      </c>
      <c r="H16" s="167">
        <f t="shared" si="3"/>
        <v>0</v>
      </c>
      <c r="I16" s="19"/>
    </row>
    <row r="17" spans="1:10" ht="21.75" customHeight="1" thickBot="1" x14ac:dyDescent="0.25">
      <c r="A17" s="23" t="s">
        <v>22</v>
      </c>
      <c r="B17" s="133">
        <v>1.1499999999999999</v>
      </c>
      <c r="C17" s="134">
        <f>(90+150)/2</f>
        <v>120</v>
      </c>
      <c r="D17" s="18">
        <f t="shared" si="0"/>
        <v>138</v>
      </c>
      <c r="E17" s="175"/>
      <c r="F17" s="165">
        <f t="shared" si="1"/>
        <v>0</v>
      </c>
      <c r="G17" s="166">
        <f t="shared" si="2"/>
        <v>0</v>
      </c>
      <c r="H17" s="167">
        <f t="shared" si="3"/>
        <v>0</v>
      </c>
      <c r="I17" s="19"/>
      <c r="J17" s="473"/>
    </row>
    <row r="18" spans="1:10" ht="21.75" customHeight="1" thickBot="1" x14ac:dyDescent="0.25">
      <c r="A18" s="23" t="s">
        <v>23</v>
      </c>
      <c r="B18" s="133">
        <v>3.1550000000000002</v>
      </c>
      <c r="C18" s="143">
        <v>30</v>
      </c>
      <c r="D18" s="18">
        <f t="shared" si="0"/>
        <v>94.65</v>
      </c>
      <c r="E18" s="175"/>
      <c r="F18" s="165">
        <f t="shared" si="1"/>
        <v>0</v>
      </c>
      <c r="G18" s="166">
        <f t="shared" si="2"/>
        <v>0</v>
      </c>
      <c r="H18" s="167">
        <f t="shared" si="3"/>
        <v>0</v>
      </c>
      <c r="I18" s="19"/>
    </row>
    <row r="19" spans="1:10" ht="21.75" customHeight="1" thickBot="1" x14ac:dyDescent="0.25">
      <c r="A19" s="23" t="s">
        <v>25</v>
      </c>
      <c r="B19" s="133">
        <v>3.5150000000000001</v>
      </c>
      <c r="C19" s="144">
        <v>12</v>
      </c>
      <c r="D19" s="18">
        <f t="shared" si="0"/>
        <v>42.18</v>
      </c>
      <c r="E19" s="175"/>
      <c r="F19" s="165">
        <f t="shared" si="1"/>
        <v>0</v>
      </c>
      <c r="G19" s="166">
        <f t="shared" si="2"/>
        <v>0</v>
      </c>
      <c r="H19" s="167">
        <f t="shared" si="3"/>
        <v>0</v>
      </c>
      <c r="I19" s="19"/>
    </row>
    <row r="20" spans="1:10" ht="21.75" customHeight="1" thickBot="1" x14ac:dyDescent="0.25">
      <c r="A20" s="28" t="s">
        <v>27</v>
      </c>
      <c r="B20" s="128">
        <v>2.0499999999999998</v>
      </c>
      <c r="C20" s="145">
        <v>25</v>
      </c>
      <c r="D20" s="29">
        <f t="shared" si="0"/>
        <v>51.249999999999993</v>
      </c>
      <c r="E20" s="177"/>
      <c r="F20" s="165">
        <f t="shared" si="1"/>
        <v>0</v>
      </c>
      <c r="G20" s="166">
        <f t="shared" si="2"/>
        <v>0</v>
      </c>
      <c r="H20" s="167">
        <f t="shared" si="3"/>
        <v>0</v>
      </c>
      <c r="I20" s="19"/>
    </row>
    <row r="21" spans="1:10" ht="21.75" customHeight="1" thickBot="1" x14ac:dyDescent="0.25">
      <c r="A21" s="23" t="s">
        <v>28</v>
      </c>
      <c r="B21" s="133">
        <v>5</v>
      </c>
      <c r="C21" s="146">
        <v>10</v>
      </c>
      <c r="D21" s="18">
        <f t="shared" si="0"/>
        <v>50</v>
      </c>
      <c r="E21" s="175"/>
      <c r="F21" s="165">
        <f t="shared" si="1"/>
        <v>0</v>
      </c>
      <c r="G21" s="166">
        <f t="shared" si="2"/>
        <v>0</v>
      </c>
      <c r="H21" s="167">
        <f t="shared" si="3"/>
        <v>0</v>
      </c>
      <c r="I21" s="19"/>
    </row>
    <row r="22" spans="1:10" ht="21.75" customHeight="1" x14ac:dyDescent="0.2">
      <c r="A22" s="23" t="s">
        <v>30</v>
      </c>
      <c r="B22" s="133">
        <v>4.2149999999999999</v>
      </c>
      <c r="C22" s="143">
        <v>25</v>
      </c>
      <c r="D22" s="18">
        <f t="shared" si="0"/>
        <v>105.375</v>
      </c>
      <c r="E22" s="175"/>
      <c r="F22" s="168">
        <f t="shared" si="1"/>
        <v>0</v>
      </c>
      <c r="G22" s="166">
        <f t="shared" si="2"/>
        <v>0</v>
      </c>
      <c r="H22" s="167">
        <f t="shared" si="3"/>
        <v>0</v>
      </c>
      <c r="I22" s="19"/>
    </row>
    <row r="23" spans="1:10" ht="21.75" customHeight="1" x14ac:dyDescent="0.2">
      <c r="A23" s="25" t="s">
        <v>32</v>
      </c>
      <c r="B23" s="141">
        <v>6.27</v>
      </c>
      <c r="C23" s="142">
        <v>25</v>
      </c>
      <c r="D23" s="27">
        <f t="shared" si="0"/>
        <v>156.75</v>
      </c>
      <c r="E23" s="179"/>
      <c r="F23" s="172">
        <f t="shared" si="1"/>
        <v>0</v>
      </c>
      <c r="G23" s="173">
        <f t="shared" si="2"/>
        <v>0</v>
      </c>
      <c r="H23" s="174">
        <f t="shared" si="3"/>
        <v>0</v>
      </c>
      <c r="I23" s="19"/>
    </row>
    <row r="24" spans="1:10" ht="21.75" customHeight="1" thickBot="1" x14ac:dyDescent="0.25">
      <c r="A24" s="24" t="s">
        <v>33</v>
      </c>
      <c r="B24" s="147">
        <v>6.24</v>
      </c>
      <c r="C24" s="148">
        <v>25</v>
      </c>
      <c r="D24" s="22">
        <f t="shared" si="0"/>
        <v>156</v>
      </c>
      <c r="E24" s="180"/>
      <c r="F24" s="169">
        <f t="shared" si="1"/>
        <v>0</v>
      </c>
      <c r="G24" s="170">
        <f t="shared" si="2"/>
        <v>0</v>
      </c>
      <c r="H24" s="171">
        <f t="shared" si="3"/>
        <v>0</v>
      </c>
      <c r="I24" s="19"/>
    </row>
    <row r="25" spans="1:10" ht="21.75" customHeight="1" thickBot="1" x14ac:dyDescent="0.25">
      <c r="A25" s="28" t="s">
        <v>34</v>
      </c>
      <c r="B25" s="128">
        <v>7.38</v>
      </c>
      <c r="C25" s="129">
        <v>8</v>
      </c>
      <c r="D25" s="29">
        <f t="shared" si="0"/>
        <v>59.04</v>
      </c>
      <c r="E25" s="177"/>
      <c r="F25" s="165">
        <f t="shared" si="1"/>
        <v>0</v>
      </c>
      <c r="G25" s="166">
        <f t="shared" si="2"/>
        <v>0</v>
      </c>
      <c r="H25" s="167">
        <f t="shared" si="3"/>
        <v>0</v>
      </c>
      <c r="I25" s="19"/>
    </row>
    <row r="26" spans="1:10" ht="21.75" customHeight="1" x14ac:dyDescent="0.2">
      <c r="A26" s="31" t="s">
        <v>35</v>
      </c>
      <c r="B26" s="133">
        <v>2.5099999999999998</v>
      </c>
      <c r="C26" s="143">
        <v>20</v>
      </c>
      <c r="D26" s="18">
        <f t="shared" si="0"/>
        <v>50.199999999999996</v>
      </c>
      <c r="E26" s="175"/>
      <c r="F26" s="168">
        <f t="shared" si="1"/>
        <v>0</v>
      </c>
      <c r="G26" s="166">
        <f t="shared" si="2"/>
        <v>0</v>
      </c>
      <c r="H26" s="167">
        <f t="shared" si="3"/>
        <v>0</v>
      </c>
      <c r="I26" s="19"/>
    </row>
    <row r="27" spans="1:10" ht="21.75" customHeight="1" x14ac:dyDescent="0.2">
      <c r="A27" s="32" t="s">
        <v>38</v>
      </c>
      <c r="B27" s="141">
        <v>3.1</v>
      </c>
      <c r="C27" s="149">
        <v>25</v>
      </c>
      <c r="D27" s="33">
        <f t="shared" si="0"/>
        <v>77.5</v>
      </c>
      <c r="E27" s="179"/>
      <c r="F27" s="172">
        <f t="shared" si="1"/>
        <v>0</v>
      </c>
      <c r="G27" s="173">
        <f t="shared" si="2"/>
        <v>0</v>
      </c>
      <c r="H27" s="174">
        <f t="shared" si="3"/>
        <v>0</v>
      </c>
      <c r="I27" s="19"/>
    </row>
    <row r="28" spans="1:10" ht="21.75" customHeight="1" x14ac:dyDescent="0.2">
      <c r="A28" s="117" t="s">
        <v>572</v>
      </c>
      <c r="B28" s="141">
        <v>3.5149999999999997</v>
      </c>
      <c r="C28" s="149">
        <v>25</v>
      </c>
      <c r="D28" s="33">
        <f t="shared" si="0"/>
        <v>87.874999999999986</v>
      </c>
      <c r="E28" s="179"/>
      <c r="F28" s="172">
        <f t="shared" si="1"/>
        <v>0</v>
      </c>
      <c r="G28" s="173">
        <f t="shared" si="2"/>
        <v>0</v>
      </c>
      <c r="H28" s="174">
        <f t="shared" si="3"/>
        <v>0</v>
      </c>
      <c r="I28" s="19"/>
    </row>
    <row r="29" spans="1:10" ht="21.75" customHeight="1" thickBot="1" x14ac:dyDescent="0.25">
      <c r="A29" s="32" t="s">
        <v>37</v>
      </c>
      <c r="B29" s="141">
        <v>4.18</v>
      </c>
      <c r="C29" s="149">
        <v>25</v>
      </c>
      <c r="D29" s="33">
        <f t="shared" si="0"/>
        <v>104.5</v>
      </c>
      <c r="E29" s="179"/>
      <c r="F29" s="169">
        <f t="shared" si="1"/>
        <v>0</v>
      </c>
      <c r="G29" s="170">
        <f t="shared" si="2"/>
        <v>0</v>
      </c>
      <c r="H29" s="171">
        <f t="shared" si="3"/>
        <v>0</v>
      </c>
      <c r="I29" s="19"/>
    </row>
    <row r="30" spans="1:10" ht="21.75" customHeight="1" thickBot="1" x14ac:dyDescent="0.25">
      <c r="A30" s="23" t="s">
        <v>40</v>
      </c>
      <c r="B30" s="133">
        <v>3.9450000000000003</v>
      </c>
      <c r="C30" s="134">
        <v>20</v>
      </c>
      <c r="D30" s="18">
        <f t="shared" si="0"/>
        <v>78.900000000000006</v>
      </c>
      <c r="E30" s="175"/>
      <c r="F30" s="165">
        <f t="shared" si="1"/>
        <v>0</v>
      </c>
      <c r="G30" s="166">
        <f t="shared" si="2"/>
        <v>0</v>
      </c>
      <c r="H30" s="167">
        <f t="shared" si="3"/>
        <v>0</v>
      </c>
      <c r="I30" s="19"/>
    </row>
    <row r="31" spans="1:10" ht="21.75" customHeight="1" thickBot="1" x14ac:dyDescent="0.25">
      <c r="A31" s="23" t="s">
        <v>42</v>
      </c>
      <c r="B31" s="133">
        <v>6.5600000000000005</v>
      </c>
      <c r="C31" s="134">
        <v>15</v>
      </c>
      <c r="D31" s="18">
        <f t="shared" si="0"/>
        <v>98.4</v>
      </c>
      <c r="E31" s="175"/>
      <c r="F31" s="165">
        <f t="shared" si="1"/>
        <v>0</v>
      </c>
      <c r="G31" s="166">
        <f t="shared" si="2"/>
        <v>0</v>
      </c>
      <c r="H31" s="167">
        <f t="shared" si="3"/>
        <v>0</v>
      </c>
      <c r="I31" s="19"/>
    </row>
    <row r="32" spans="1:10" ht="21.75" customHeight="1" thickBot="1" x14ac:dyDescent="0.25">
      <c r="A32" s="23" t="s">
        <v>44</v>
      </c>
      <c r="B32" s="133">
        <v>2.15</v>
      </c>
      <c r="C32" s="134">
        <v>70</v>
      </c>
      <c r="D32" s="18">
        <f t="shared" si="0"/>
        <v>150.5</v>
      </c>
      <c r="E32" s="175"/>
      <c r="F32" s="165">
        <f t="shared" si="1"/>
        <v>0</v>
      </c>
      <c r="G32" s="166">
        <f t="shared" si="2"/>
        <v>0</v>
      </c>
      <c r="H32" s="167">
        <f t="shared" si="3"/>
        <v>0</v>
      </c>
      <c r="I32" s="19"/>
    </row>
    <row r="33" spans="1:9" ht="21.75" customHeight="1" thickBot="1" x14ac:dyDescent="0.25">
      <c r="A33" s="28" t="s">
        <v>46</v>
      </c>
      <c r="B33" s="128">
        <v>17.2</v>
      </c>
      <c r="C33" s="129">
        <v>12</v>
      </c>
      <c r="D33" s="29">
        <f t="shared" si="0"/>
        <v>206.39999999999998</v>
      </c>
      <c r="E33" s="177"/>
      <c r="F33" s="165">
        <f t="shared" si="1"/>
        <v>0</v>
      </c>
      <c r="G33" s="166">
        <f t="shared" si="2"/>
        <v>0</v>
      </c>
      <c r="H33" s="167">
        <f t="shared" si="3"/>
        <v>0</v>
      </c>
      <c r="I33" s="19"/>
    </row>
    <row r="34" spans="1:9" ht="21.75" customHeight="1" thickBot="1" x14ac:dyDescent="0.25">
      <c r="A34" s="23" t="s">
        <v>47</v>
      </c>
      <c r="B34" s="133">
        <v>5.1150000000000002</v>
      </c>
      <c r="C34" s="134">
        <v>20</v>
      </c>
      <c r="D34" s="18">
        <f t="shared" si="0"/>
        <v>102.30000000000001</v>
      </c>
      <c r="E34" s="175"/>
      <c r="F34" s="165">
        <f t="shared" si="1"/>
        <v>0</v>
      </c>
      <c r="G34" s="166">
        <f t="shared" si="2"/>
        <v>0</v>
      </c>
      <c r="H34" s="167">
        <f t="shared" si="3"/>
        <v>0</v>
      </c>
      <c r="I34" s="19"/>
    </row>
    <row r="35" spans="1:9" ht="21.75" customHeight="1" thickBot="1" x14ac:dyDescent="0.25">
      <c r="A35" s="36" t="s">
        <v>146</v>
      </c>
      <c r="B35" s="136">
        <v>1.89</v>
      </c>
      <c r="C35" s="150">
        <v>150</v>
      </c>
      <c r="D35" s="37">
        <f t="shared" si="0"/>
        <v>283.5</v>
      </c>
      <c r="E35" s="176"/>
      <c r="F35" s="165">
        <f t="shared" si="1"/>
        <v>0</v>
      </c>
      <c r="G35" s="166">
        <f t="shared" si="2"/>
        <v>0</v>
      </c>
      <c r="H35" s="167">
        <f t="shared" si="3"/>
        <v>0</v>
      </c>
      <c r="I35" s="19"/>
    </row>
    <row r="36" spans="1:9" ht="21.75" customHeight="1" thickBot="1" x14ac:dyDescent="0.25">
      <c r="A36" s="36" t="s">
        <v>409</v>
      </c>
      <c r="B36" s="136">
        <v>4.4000000000000004</v>
      </c>
      <c r="C36" s="150">
        <v>30</v>
      </c>
      <c r="D36" s="37">
        <f t="shared" ref="D36:D67" si="4">IF(ISERROR(C36*B36),0,C36*B36)</f>
        <v>132</v>
      </c>
      <c r="E36" s="176"/>
      <c r="F36" s="165">
        <f t="shared" si="1"/>
        <v>0</v>
      </c>
      <c r="G36" s="166">
        <f t="shared" si="2"/>
        <v>0</v>
      </c>
      <c r="H36" s="167">
        <f t="shared" si="3"/>
        <v>0</v>
      </c>
      <c r="I36" s="19"/>
    </row>
    <row r="37" spans="1:9" ht="21.75" customHeight="1" thickBot="1" x14ac:dyDescent="0.25">
      <c r="A37" s="28" t="s">
        <v>49</v>
      </c>
      <c r="B37" s="128">
        <v>1.855</v>
      </c>
      <c r="C37" s="129">
        <v>100</v>
      </c>
      <c r="D37" s="29">
        <f t="shared" si="4"/>
        <v>185.5</v>
      </c>
      <c r="E37" s="177"/>
      <c r="F37" s="165">
        <f t="shared" si="1"/>
        <v>0</v>
      </c>
      <c r="G37" s="166">
        <f t="shared" si="2"/>
        <v>0</v>
      </c>
      <c r="H37" s="167">
        <f t="shared" si="3"/>
        <v>0</v>
      </c>
      <c r="I37" s="19"/>
    </row>
    <row r="38" spans="1:9" ht="21.75" customHeight="1" thickBot="1" x14ac:dyDescent="0.25">
      <c r="A38" s="28" t="s">
        <v>50</v>
      </c>
      <c r="B38" s="128">
        <v>7.8</v>
      </c>
      <c r="C38" s="129">
        <v>7</v>
      </c>
      <c r="D38" s="29">
        <f t="shared" si="4"/>
        <v>54.6</v>
      </c>
      <c r="E38" s="177"/>
      <c r="F38" s="165">
        <f t="shared" si="1"/>
        <v>0</v>
      </c>
      <c r="G38" s="166">
        <f t="shared" si="2"/>
        <v>0</v>
      </c>
      <c r="H38" s="167">
        <f t="shared" si="3"/>
        <v>0</v>
      </c>
      <c r="I38" s="19"/>
    </row>
    <row r="39" spans="1:9" ht="33" customHeight="1" thickBot="1" x14ac:dyDescent="0.25">
      <c r="A39" s="28" t="s">
        <v>51</v>
      </c>
      <c r="B39" s="128">
        <v>3.3950000000000005</v>
      </c>
      <c r="C39" s="145">
        <v>10</v>
      </c>
      <c r="D39" s="29">
        <f t="shared" si="4"/>
        <v>33.950000000000003</v>
      </c>
      <c r="E39" s="177"/>
      <c r="F39" s="165">
        <f t="shared" si="1"/>
        <v>0</v>
      </c>
      <c r="G39" s="166">
        <f t="shared" si="2"/>
        <v>0</v>
      </c>
      <c r="H39" s="167">
        <f t="shared" si="3"/>
        <v>0</v>
      </c>
      <c r="I39" s="19"/>
    </row>
    <row r="40" spans="1:9" ht="21.75" customHeight="1" thickBot="1" x14ac:dyDescent="0.25">
      <c r="A40" s="28" t="s">
        <v>52</v>
      </c>
      <c r="B40" s="128">
        <v>6.2799999999999994</v>
      </c>
      <c r="C40" s="145">
        <v>20</v>
      </c>
      <c r="D40" s="29">
        <f t="shared" si="4"/>
        <v>125.6</v>
      </c>
      <c r="E40" s="177"/>
      <c r="F40" s="165">
        <f t="shared" si="1"/>
        <v>0</v>
      </c>
      <c r="G40" s="166">
        <f t="shared" si="2"/>
        <v>0</v>
      </c>
      <c r="H40" s="167">
        <f t="shared" si="3"/>
        <v>0</v>
      </c>
      <c r="I40" s="19"/>
    </row>
    <row r="41" spans="1:9" ht="21.75" customHeight="1" x14ac:dyDescent="0.2">
      <c r="A41" s="31" t="s">
        <v>53</v>
      </c>
      <c r="B41" s="133">
        <v>1.77</v>
      </c>
      <c r="C41" s="134">
        <v>15</v>
      </c>
      <c r="D41" s="18">
        <f t="shared" si="4"/>
        <v>26.55</v>
      </c>
      <c r="E41" s="175"/>
      <c r="F41" s="168">
        <f t="shared" si="1"/>
        <v>0</v>
      </c>
      <c r="G41" s="166">
        <f t="shared" si="2"/>
        <v>0</v>
      </c>
      <c r="H41" s="167">
        <f t="shared" si="3"/>
        <v>0</v>
      </c>
      <c r="I41" s="19"/>
    </row>
    <row r="42" spans="1:9" ht="21.75" customHeight="1" thickBot="1" x14ac:dyDescent="0.25">
      <c r="A42" s="118" t="s">
        <v>55</v>
      </c>
      <c r="B42" s="151">
        <v>2.6224499999999997</v>
      </c>
      <c r="C42" s="152">
        <v>20</v>
      </c>
      <c r="D42" s="120">
        <f t="shared" si="4"/>
        <v>52.448999999999998</v>
      </c>
      <c r="E42" s="181"/>
      <c r="F42" s="169">
        <f t="shared" si="1"/>
        <v>0</v>
      </c>
      <c r="G42" s="170">
        <f t="shared" si="2"/>
        <v>0</v>
      </c>
      <c r="H42" s="171">
        <f t="shared" si="3"/>
        <v>0</v>
      </c>
      <c r="I42" s="19"/>
    </row>
    <row r="43" spans="1:9" ht="21.75" customHeight="1" thickBot="1" x14ac:dyDescent="0.25">
      <c r="A43" s="122" t="s">
        <v>581</v>
      </c>
      <c r="B43" s="128">
        <v>4.1399999999999997</v>
      </c>
      <c r="C43" s="153">
        <v>40</v>
      </c>
      <c r="D43" s="29">
        <f t="shared" si="4"/>
        <v>165.6</v>
      </c>
      <c r="E43" s="177"/>
      <c r="F43" s="165">
        <f t="shared" si="1"/>
        <v>0</v>
      </c>
      <c r="G43" s="166">
        <f t="shared" si="2"/>
        <v>0</v>
      </c>
      <c r="H43" s="167">
        <f t="shared" si="3"/>
        <v>0</v>
      </c>
      <c r="I43" s="19"/>
    </row>
    <row r="44" spans="1:9" ht="21.75" customHeight="1" thickBot="1" x14ac:dyDescent="0.25">
      <c r="A44" s="122" t="s">
        <v>57</v>
      </c>
      <c r="B44" s="128">
        <v>2.665</v>
      </c>
      <c r="C44" s="129">
        <v>15</v>
      </c>
      <c r="D44" s="121">
        <f t="shared" si="4"/>
        <v>39.975000000000001</v>
      </c>
      <c r="E44" s="177"/>
      <c r="F44" s="165">
        <f t="shared" si="1"/>
        <v>0</v>
      </c>
      <c r="G44" s="166">
        <f t="shared" si="2"/>
        <v>0</v>
      </c>
      <c r="H44" s="167">
        <f t="shared" si="3"/>
        <v>0</v>
      </c>
      <c r="I44" s="19"/>
    </row>
    <row r="45" spans="1:9" ht="21.75" customHeight="1" thickBot="1" x14ac:dyDescent="0.25">
      <c r="A45" s="28" t="s">
        <v>573</v>
      </c>
      <c r="B45" s="128">
        <v>1.5</v>
      </c>
      <c r="C45" s="129">
        <v>120</v>
      </c>
      <c r="D45" s="29">
        <f t="shared" si="4"/>
        <v>180</v>
      </c>
      <c r="E45" s="177"/>
      <c r="F45" s="165">
        <f t="shared" si="1"/>
        <v>0</v>
      </c>
      <c r="G45" s="166">
        <f t="shared" si="2"/>
        <v>0</v>
      </c>
      <c r="H45" s="167">
        <f t="shared" si="3"/>
        <v>0</v>
      </c>
      <c r="I45" s="19"/>
    </row>
    <row r="46" spans="1:9" ht="21.75" customHeight="1" thickBot="1" x14ac:dyDescent="0.25">
      <c r="A46" s="28" t="s">
        <v>58</v>
      </c>
      <c r="B46" s="128">
        <v>4.4550000000000001</v>
      </c>
      <c r="C46" s="129">
        <v>25</v>
      </c>
      <c r="D46" s="29">
        <f t="shared" si="4"/>
        <v>111.375</v>
      </c>
      <c r="E46" s="177"/>
      <c r="F46" s="165">
        <f t="shared" si="1"/>
        <v>0</v>
      </c>
      <c r="G46" s="166">
        <f t="shared" si="2"/>
        <v>0</v>
      </c>
      <c r="H46" s="167">
        <f t="shared" si="3"/>
        <v>0</v>
      </c>
      <c r="I46" s="19"/>
    </row>
    <row r="47" spans="1:9" ht="21.75" customHeight="1" thickBot="1" x14ac:dyDescent="0.25">
      <c r="A47" s="28" t="s">
        <v>59</v>
      </c>
      <c r="B47" s="128">
        <v>2.2000000000000002</v>
      </c>
      <c r="C47" s="129">
        <v>25</v>
      </c>
      <c r="D47" s="29">
        <f t="shared" si="4"/>
        <v>55.000000000000007</v>
      </c>
      <c r="E47" s="182"/>
      <c r="F47" s="165">
        <f t="shared" si="1"/>
        <v>0</v>
      </c>
      <c r="G47" s="166">
        <f t="shared" si="2"/>
        <v>0</v>
      </c>
      <c r="H47" s="167">
        <f t="shared" si="3"/>
        <v>0</v>
      </c>
      <c r="I47" s="19"/>
    </row>
    <row r="48" spans="1:9" ht="21.75" customHeight="1" thickBot="1" x14ac:dyDescent="0.25">
      <c r="A48" s="23" t="s">
        <v>60</v>
      </c>
      <c r="B48" s="133">
        <v>1.8599999999999999</v>
      </c>
      <c r="C48" s="134">
        <v>110</v>
      </c>
      <c r="D48" s="18">
        <f t="shared" si="4"/>
        <v>204.6</v>
      </c>
      <c r="E48" s="175"/>
      <c r="F48" s="165">
        <f t="shared" si="1"/>
        <v>0</v>
      </c>
      <c r="G48" s="166">
        <f t="shared" si="2"/>
        <v>0</v>
      </c>
      <c r="H48" s="167">
        <f t="shared" si="3"/>
        <v>0</v>
      </c>
      <c r="I48" s="19"/>
    </row>
    <row r="49" spans="1:9" ht="21.75" customHeight="1" thickBot="1" x14ac:dyDescent="0.25">
      <c r="A49" s="23" t="s">
        <v>62</v>
      </c>
      <c r="B49" s="133">
        <v>5.83</v>
      </c>
      <c r="C49" s="143">
        <v>12</v>
      </c>
      <c r="D49" s="18">
        <f t="shared" si="4"/>
        <v>69.960000000000008</v>
      </c>
      <c r="E49" s="175"/>
      <c r="F49" s="165">
        <f t="shared" si="1"/>
        <v>0</v>
      </c>
      <c r="G49" s="166">
        <f t="shared" si="2"/>
        <v>0</v>
      </c>
      <c r="H49" s="167">
        <f t="shared" si="3"/>
        <v>0</v>
      </c>
      <c r="I49" s="19"/>
    </row>
    <row r="50" spans="1:9" ht="21.75" customHeight="1" thickBot="1" x14ac:dyDescent="0.25">
      <c r="A50" s="36" t="s">
        <v>456</v>
      </c>
      <c r="B50" s="136">
        <v>1.75</v>
      </c>
      <c r="C50" s="137">
        <v>150</v>
      </c>
      <c r="D50" s="18">
        <f t="shared" si="4"/>
        <v>262.5</v>
      </c>
      <c r="E50" s="176"/>
      <c r="F50" s="165">
        <f t="shared" si="1"/>
        <v>0</v>
      </c>
      <c r="G50" s="166">
        <f t="shared" si="2"/>
        <v>0</v>
      </c>
      <c r="H50" s="167">
        <f t="shared" si="3"/>
        <v>0</v>
      </c>
      <c r="I50" s="19"/>
    </row>
    <row r="51" spans="1:9" ht="21.75" customHeight="1" thickBot="1" x14ac:dyDescent="0.25">
      <c r="A51" s="36" t="s">
        <v>64</v>
      </c>
      <c r="B51" s="136">
        <v>2.85</v>
      </c>
      <c r="C51" s="150">
        <v>15</v>
      </c>
      <c r="D51" s="37">
        <f t="shared" si="4"/>
        <v>42.75</v>
      </c>
      <c r="E51" s="176"/>
      <c r="F51" s="165">
        <f t="shared" si="1"/>
        <v>0</v>
      </c>
      <c r="G51" s="166">
        <f t="shared" si="2"/>
        <v>0</v>
      </c>
      <c r="H51" s="167">
        <f t="shared" si="3"/>
        <v>0</v>
      </c>
      <c r="I51" s="19"/>
    </row>
    <row r="52" spans="1:9" ht="21.75" customHeight="1" thickBot="1" x14ac:dyDescent="0.25">
      <c r="A52" s="28" t="s">
        <v>65</v>
      </c>
      <c r="B52" s="128">
        <v>3.0750000000000002</v>
      </c>
      <c r="C52" s="129">
        <v>12</v>
      </c>
      <c r="D52" s="29">
        <f t="shared" si="4"/>
        <v>36.900000000000006</v>
      </c>
      <c r="E52" s="177"/>
      <c r="F52" s="165">
        <f t="shared" si="1"/>
        <v>0</v>
      </c>
      <c r="G52" s="166">
        <f t="shared" si="2"/>
        <v>0</v>
      </c>
      <c r="H52" s="167">
        <f t="shared" si="3"/>
        <v>0</v>
      </c>
      <c r="I52" s="19"/>
    </row>
    <row r="53" spans="1:9" ht="21.75" customHeight="1" thickBot="1" x14ac:dyDescent="0.25">
      <c r="A53" s="23" t="s">
        <v>66</v>
      </c>
      <c r="B53" s="133">
        <v>2.21</v>
      </c>
      <c r="C53" s="134">
        <v>90</v>
      </c>
      <c r="D53" s="18">
        <f t="shared" si="4"/>
        <v>198.9</v>
      </c>
      <c r="E53" s="175"/>
      <c r="F53" s="165">
        <f t="shared" si="1"/>
        <v>0</v>
      </c>
      <c r="G53" s="166">
        <f t="shared" si="2"/>
        <v>0</v>
      </c>
      <c r="H53" s="167">
        <f t="shared" si="3"/>
        <v>0</v>
      </c>
      <c r="I53" s="19"/>
    </row>
    <row r="54" spans="1:9" ht="21.75" customHeight="1" thickBot="1" x14ac:dyDescent="0.25">
      <c r="A54" s="36" t="s">
        <v>468</v>
      </c>
      <c r="B54" s="136">
        <v>2.87</v>
      </c>
      <c r="C54" s="150">
        <v>90</v>
      </c>
      <c r="D54" s="37">
        <f t="shared" si="4"/>
        <v>258.3</v>
      </c>
      <c r="E54" s="176"/>
      <c r="F54" s="287">
        <f t="shared" si="1"/>
        <v>0</v>
      </c>
      <c r="G54" s="288">
        <f t="shared" si="2"/>
        <v>0</v>
      </c>
      <c r="H54" s="289">
        <f t="shared" si="3"/>
        <v>0</v>
      </c>
      <c r="I54" s="19"/>
    </row>
    <row r="55" spans="1:9" ht="21.75" customHeight="1" thickTop="1" thickBot="1" x14ac:dyDescent="0.25">
      <c r="A55" s="290" t="s">
        <v>595</v>
      </c>
      <c r="B55" s="291"/>
      <c r="C55" s="292"/>
      <c r="D55" s="293">
        <f t="shared" si="4"/>
        <v>0</v>
      </c>
      <c r="E55" s="294"/>
      <c r="F55" s="295">
        <f t="shared" si="1"/>
        <v>0</v>
      </c>
      <c r="G55" s="296">
        <f t="shared" si="2"/>
        <v>0</v>
      </c>
      <c r="H55" s="297">
        <f t="shared" si="3"/>
        <v>0</v>
      </c>
      <c r="I55" s="19"/>
    </row>
    <row r="56" spans="1:9" ht="21.75" customHeight="1" thickBot="1" x14ac:dyDescent="0.25">
      <c r="A56" s="298" t="s">
        <v>596</v>
      </c>
      <c r="B56" s="128"/>
      <c r="C56" s="129"/>
      <c r="D56" s="29">
        <f t="shared" si="4"/>
        <v>0</v>
      </c>
      <c r="E56" s="177"/>
      <c r="F56" s="165">
        <f t="shared" si="1"/>
        <v>0</v>
      </c>
      <c r="G56" s="166">
        <f t="shared" si="2"/>
        <v>0</v>
      </c>
      <c r="H56" s="299">
        <f t="shared" si="3"/>
        <v>0</v>
      </c>
      <c r="I56" s="19"/>
    </row>
    <row r="57" spans="1:9" ht="21.75" customHeight="1" thickBot="1" x14ac:dyDescent="0.25">
      <c r="A57" s="298" t="s">
        <v>597</v>
      </c>
      <c r="B57" s="128"/>
      <c r="C57" s="129"/>
      <c r="D57" s="29">
        <f t="shared" si="4"/>
        <v>0</v>
      </c>
      <c r="E57" s="177"/>
      <c r="F57" s="165">
        <f t="shared" si="1"/>
        <v>0</v>
      </c>
      <c r="G57" s="166">
        <f t="shared" si="2"/>
        <v>0</v>
      </c>
      <c r="H57" s="299">
        <f t="shared" si="3"/>
        <v>0</v>
      </c>
      <c r="I57" s="19"/>
    </row>
    <row r="58" spans="1:9" ht="21.75" customHeight="1" thickBot="1" x14ac:dyDescent="0.25">
      <c r="A58" s="298" t="s">
        <v>598</v>
      </c>
      <c r="B58" s="128">
        <v>12</v>
      </c>
      <c r="C58" s="129">
        <v>12</v>
      </c>
      <c r="D58" s="29">
        <f t="shared" si="4"/>
        <v>144</v>
      </c>
      <c r="E58" s="177"/>
      <c r="F58" s="165">
        <f t="shared" si="1"/>
        <v>0</v>
      </c>
      <c r="G58" s="166">
        <f t="shared" si="2"/>
        <v>0</v>
      </c>
      <c r="H58" s="299">
        <f t="shared" si="3"/>
        <v>0</v>
      </c>
      <c r="I58" s="19"/>
    </row>
    <row r="59" spans="1:9" ht="21.75" customHeight="1" thickBot="1" x14ac:dyDescent="0.25">
      <c r="A59" s="298" t="s">
        <v>599</v>
      </c>
      <c r="B59" s="128"/>
      <c r="C59" s="129"/>
      <c r="D59" s="29">
        <f t="shared" si="4"/>
        <v>0</v>
      </c>
      <c r="E59" s="177"/>
      <c r="F59" s="165">
        <f t="shared" si="1"/>
        <v>0</v>
      </c>
      <c r="G59" s="166">
        <f t="shared" si="2"/>
        <v>0</v>
      </c>
      <c r="H59" s="299">
        <f t="shared" si="3"/>
        <v>0</v>
      </c>
      <c r="I59" s="19"/>
    </row>
    <row r="60" spans="1:9" ht="21.75" customHeight="1" thickBot="1" x14ac:dyDescent="0.25">
      <c r="A60" s="298" t="s">
        <v>600</v>
      </c>
      <c r="B60" s="128"/>
      <c r="C60" s="129"/>
      <c r="D60" s="29">
        <f t="shared" si="4"/>
        <v>0</v>
      </c>
      <c r="E60" s="177"/>
      <c r="F60" s="165">
        <f t="shared" si="1"/>
        <v>0</v>
      </c>
      <c r="G60" s="166">
        <f t="shared" si="2"/>
        <v>0</v>
      </c>
      <c r="H60" s="299">
        <f t="shared" si="3"/>
        <v>0</v>
      </c>
      <c r="I60" s="19"/>
    </row>
    <row r="61" spans="1:9" ht="21.75" customHeight="1" thickBot="1" x14ac:dyDescent="0.25">
      <c r="A61" s="300" t="s">
        <v>601</v>
      </c>
      <c r="B61" s="301">
        <v>14</v>
      </c>
      <c r="C61" s="302">
        <v>10</v>
      </c>
      <c r="D61" s="303">
        <f t="shared" si="4"/>
        <v>140</v>
      </c>
      <c r="E61" s="304"/>
      <c r="F61" s="305">
        <f t="shared" si="1"/>
        <v>0</v>
      </c>
      <c r="G61" s="306">
        <f t="shared" si="2"/>
        <v>0</v>
      </c>
      <c r="H61" s="307">
        <f t="shared" si="3"/>
        <v>0</v>
      </c>
      <c r="I61" s="19"/>
    </row>
    <row r="62" spans="1:9" ht="17.25" thickTop="1" thickBot="1" x14ac:dyDescent="0.25">
      <c r="A62" s="38"/>
      <c r="B62" s="39"/>
      <c r="C62" s="40"/>
      <c r="D62" s="41"/>
      <c r="E62" s="42"/>
      <c r="F62" s="43"/>
      <c r="G62" s="43"/>
      <c r="H62" s="44"/>
      <c r="I62" s="19"/>
    </row>
    <row r="63" spans="1:9" ht="28.5" customHeight="1" thickBot="1" x14ac:dyDescent="0.25">
      <c r="A63" s="424" t="s">
        <v>68</v>
      </c>
      <c r="B63" s="425"/>
      <c r="C63" s="425"/>
      <c r="D63" s="425"/>
      <c r="E63" s="425"/>
      <c r="F63" s="425"/>
      <c r="G63" s="425"/>
      <c r="H63" s="426"/>
      <c r="I63" s="19"/>
    </row>
    <row r="64" spans="1:9" ht="35.25" customHeight="1" x14ac:dyDescent="0.2">
      <c r="A64" s="117" t="s">
        <v>609</v>
      </c>
      <c r="B64" s="116">
        <v>3.33</v>
      </c>
      <c r="C64" s="157">
        <v>15</v>
      </c>
      <c r="D64" s="158">
        <f t="shared" ref="D64:D109" si="5">IF(ISERROR(C64*B64),0,C64*B64)</f>
        <v>49.95</v>
      </c>
      <c r="E64" s="178"/>
      <c r="F64" s="183">
        <f>IF(ISERROR(E64*B64),0,(E64*B64))</f>
        <v>0</v>
      </c>
      <c r="G64" s="184">
        <f>IF(ISERROR(E64/C64),0,(E64/C64))</f>
        <v>0</v>
      </c>
      <c r="H64" s="185">
        <f t="shared" ref="H64:H109" si="6">IF(ISERROR($I$2*E64),0,($I$2*E64))</f>
        <v>0</v>
      </c>
      <c r="I64" s="19"/>
    </row>
    <row r="65" spans="1:9" ht="44.25" customHeight="1" x14ac:dyDescent="0.2">
      <c r="A65" s="32" t="s">
        <v>610</v>
      </c>
      <c r="B65" s="26">
        <v>3.84</v>
      </c>
      <c r="C65" s="45">
        <v>20</v>
      </c>
      <c r="D65" s="46">
        <f t="shared" si="5"/>
        <v>76.8</v>
      </c>
      <c r="E65" s="179"/>
      <c r="F65" s="183">
        <f t="shared" ref="F65:F109" si="7">IF(ISERROR(E65*B65),0,(E65*B65))</f>
        <v>0</v>
      </c>
      <c r="G65" s="184">
        <f t="shared" ref="G65:G109" si="8">IF(ISERROR(E65/C65),0,(E65/C65))</f>
        <v>0</v>
      </c>
      <c r="H65" s="185">
        <f t="shared" si="6"/>
        <v>0</v>
      </c>
      <c r="I65" s="19"/>
    </row>
    <row r="66" spans="1:9" ht="30" x14ac:dyDescent="0.2">
      <c r="A66" s="32" t="s">
        <v>611</v>
      </c>
      <c r="B66" s="26">
        <v>2.92</v>
      </c>
      <c r="C66" s="47">
        <v>25</v>
      </c>
      <c r="D66" s="46">
        <f t="shared" si="5"/>
        <v>73</v>
      </c>
      <c r="E66" s="179"/>
      <c r="F66" s="183">
        <f t="shared" si="7"/>
        <v>0</v>
      </c>
      <c r="G66" s="184">
        <f t="shared" si="8"/>
        <v>0</v>
      </c>
      <c r="H66" s="185">
        <f t="shared" si="6"/>
        <v>0</v>
      </c>
      <c r="I66" s="19"/>
    </row>
    <row r="67" spans="1:9" ht="21.75" customHeight="1" x14ac:dyDescent="0.2">
      <c r="A67" s="32" t="s">
        <v>612</v>
      </c>
      <c r="B67" s="26">
        <v>4.09</v>
      </c>
      <c r="C67" s="47" t="s">
        <v>81</v>
      </c>
      <c r="D67" s="46">
        <f t="shared" si="5"/>
        <v>102.25</v>
      </c>
      <c r="E67" s="179"/>
      <c r="F67" s="183">
        <f t="shared" si="7"/>
        <v>0</v>
      </c>
      <c r="G67" s="184">
        <f t="shared" si="8"/>
        <v>0</v>
      </c>
      <c r="H67" s="185">
        <f t="shared" si="6"/>
        <v>0</v>
      </c>
      <c r="I67" s="19"/>
    </row>
    <row r="68" spans="1:9" ht="30" x14ac:dyDescent="0.2">
      <c r="A68" s="32" t="s">
        <v>613</v>
      </c>
      <c r="B68" s="26">
        <v>3.32</v>
      </c>
      <c r="C68" s="47">
        <v>25</v>
      </c>
      <c r="D68" s="46">
        <f t="shared" si="5"/>
        <v>83</v>
      </c>
      <c r="E68" s="179"/>
      <c r="F68" s="183">
        <f t="shared" si="7"/>
        <v>0</v>
      </c>
      <c r="G68" s="184">
        <f t="shared" si="8"/>
        <v>0</v>
      </c>
      <c r="H68" s="185">
        <f t="shared" si="6"/>
        <v>0</v>
      </c>
      <c r="I68" s="19"/>
    </row>
    <row r="69" spans="1:9" ht="41.25" customHeight="1" x14ac:dyDescent="0.2">
      <c r="A69" s="32" t="s">
        <v>614</v>
      </c>
      <c r="B69" s="26">
        <v>2.17</v>
      </c>
      <c r="C69" s="47">
        <v>25</v>
      </c>
      <c r="D69" s="46">
        <f t="shared" si="5"/>
        <v>54.25</v>
      </c>
      <c r="E69" s="179"/>
      <c r="F69" s="183">
        <f t="shared" si="7"/>
        <v>0</v>
      </c>
      <c r="G69" s="184">
        <f t="shared" si="8"/>
        <v>0</v>
      </c>
      <c r="H69" s="185">
        <f t="shared" si="6"/>
        <v>0</v>
      </c>
      <c r="I69" s="19"/>
    </row>
    <row r="70" spans="1:9" ht="30" x14ac:dyDescent="0.2">
      <c r="A70" s="32" t="s">
        <v>615</v>
      </c>
      <c r="B70" s="26">
        <v>2.0299999999999998</v>
      </c>
      <c r="C70" s="45">
        <v>20</v>
      </c>
      <c r="D70" s="46">
        <f t="shared" si="5"/>
        <v>40.599999999999994</v>
      </c>
      <c r="E70" s="179"/>
      <c r="F70" s="183">
        <f t="shared" si="7"/>
        <v>0</v>
      </c>
      <c r="G70" s="184">
        <f t="shared" si="8"/>
        <v>0</v>
      </c>
      <c r="H70" s="185">
        <f t="shared" si="6"/>
        <v>0</v>
      </c>
      <c r="I70" s="19"/>
    </row>
    <row r="71" spans="1:9" ht="30" x14ac:dyDescent="0.2">
      <c r="A71" s="32" t="s">
        <v>616</v>
      </c>
      <c r="B71" s="26">
        <v>3.4</v>
      </c>
      <c r="C71" s="47">
        <v>20</v>
      </c>
      <c r="D71" s="46">
        <f t="shared" si="5"/>
        <v>68</v>
      </c>
      <c r="E71" s="179"/>
      <c r="F71" s="183">
        <f t="shared" si="7"/>
        <v>0</v>
      </c>
      <c r="G71" s="184">
        <f t="shared" si="8"/>
        <v>0</v>
      </c>
      <c r="H71" s="185">
        <f t="shared" si="6"/>
        <v>0</v>
      </c>
      <c r="I71" s="19"/>
    </row>
    <row r="72" spans="1:9" ht="30" x14ac:dyDescent="0.2">
      <c r="A72" s="32" t="s">
        <v>617</v>
      </c>
      <c r="B72" s="26">
        <v>3.66</v>
      </c>
      <c r="C72" s="47">
        <v>15</v>
      </c>
      <c r="D72" s="46">
        <f t="shared" si="5"/>
        <v>54.900000000000006</v>
      </c>
      <c r="E72" s="179"/>
      <c r="F72" s="183">
        <f t="shared" si="7"/>
        <v>0</v>
      </c>
      <c r="G72" s="184">
        <f t="shared" si="8"/>
        <v>0</v>
      </c>
      <c r="H72" s="185">
        <f t="shared" si="6"/>
        <v>0</v>
      </c>
      <c r="I72" s="19"/>
    </row>
    <row r="73" spans="1:9" ht="35.25" customHeight="1" x14ac:dyDescent="0.2">
      <c r="A73" s="32" t="s">
        <v>618</v>
      </c>
      <c r="B73" s="26">
        <v>1.65</v>
      </c>
      <c r="C73" s="48" t="s">
        <v>78</v>
      </c>
      <c r="D73" s="46">
        <f t="shared" si="5"/>
        <v>181.5</v>
      </c>
      <c r="E73" s="179"/>
      <c r="F73" s="183">
        <f t="shared" si="7"/>
        <v>0</v>
      </c>
      <c r="G73" s="184">
        <f t="shared" si="8"/>
        <v>0</v>
      </c>
      <c r="H73" s="185">
        <f t="shared" si="6"/>
        <v>0</v>
      </c>
      <c r="I73" s="19"/>
    </row>
    <row r="74" spans="1:9" ht="30" x14ac:dyDescent="0.2">
      <c r="A74" s="32" t="s">
        <v>619</v>
      </c>
      <c r="B74" s="26">
        <v>1.65</v>
      </c>
      <c r="C74" s="48" t="s">
        <v>78</v>
      </c>
      <c r="D74" s="46">
        <f t="shared" si="5"/>
        <v>181.5</v>
      </c>
      <c r="E74" s="179"/>
      <c r="F74" s="183">
        <f t="shared" si="7"/>
        <v>0</v>
      </c>
      <c r="G74" s="184">
        <f t="shared" si="8"/>
        <v>0</v>
      </c>
      <c r="H74" s="185">
        <f t="shared" si="6"/>
        <v>0</v>
      </c>
      <c r="I74" s="19"/>
    </row>
    <row r="75" spans="1:9" ht="28.5" customHeight="1" x14ac:dyDescent="0.2">
      <c r="A75" s="25" t="s">
        <v>620</v>
      </c>
      <c r="B75" s="26">
        <v>7.5</v>
      </c>
      <c r="C75" s="48" t="s">
        <v>81</v>
      </c>
      <c r="D75" s="46">
        <f t="shared" si="5"/>
        <v>187.5</v>
      </c>
      <c r="E75" s="179"/>
      <c r="F75" s="183">
        <f t="shared" si="7"/>
        <v>0</v>
      </c>
      <c r="G75" s="184">
        <f t="shared" si="8"/>
        <v>0</v>
      </c>
      <c r="H75" s="185">
        <f t="shared" si="6"/>
        <v>0</v>
      </c>
      <c r="I75" s="19"/>
    </row>
    <row r="76" spans="1:9" ht="32.25" customHeight="1" x14ac:dyDescent="0.2">
      <c r="A76" s="32" t="s">
        <v>621</v>
      </c>
      <c r="B76" s="26">
        <v>8.8031250000000014</v>
      </c>
      <c r="C76" s="48" t="s">
        <v>83</v>
      </c>
      <c r="D76" s="46">
        <f t="shared" si="5"/>
        <v>70.425000000000011</v>
      </c>
      <c r="E76" s="179"/>
      <c r="F76" s="183">
        <f t="shared" si="7"/>
        <v>0</v>
      </c>
      <c r="G76" s="184">
        <f t="shared" si="8"/>
        <v>0</v>
      </c>
      <c r="H76" s="185">
        <f t="shared" si="6"/>
        <v>0</v>
      </c>
      <c r="I76" s="19"/>
    </row>
    <row r="77" spans="1:9" ht="45" x14ac:dyDescent="0.2">
      <c r="A77" s="32" t="s">
        <v>622</v>
      </c>
      <c r="B77" s="26">
        <v>55.087500000000006</v>
      </c>
      <c r="C77" s="48" t="s">
        <v>83</v>
      </c>
      <c r="D77" s="46">
        <f t="shared" si="5"/>
        <v>440.70000000000005</v>
      </c>
      <c r="E77" s="179"/>
      <c r="F77" s="183">
        <f t="shared" si="7"/>
        <v>0</v>
      </c>
      <c r="G77" s="184">
        <f t="shared" si="8"/>
        <v>0</v>
      </c>
      <c r="H77" s="185">
        <f t="shared" si="6"/>
        <v>0</v>
      </c>
      <c r="I77" s="19"/>
    </row>
    <row r="78" spans="1:9" ht="28.5" customHeight="1" x14ac:dyDescent="0.2">
      <c r="A78" s="25" t="s">
        <v>624</v>
      </c>
      <c r="B78" s="26">
        <v>5.4</v>
      </c>
      <c r="C78" s="48" t="s">
        <v>81</v>
      </c>
      <c r="D78" s="46">
        <f t="shared" si="5"/>
        <v>135</v>
      </c>
      <c r="E78" s="179"/>
      <c r="F78" s="183">
        <f t="shared" si="7"/>
        <v>0</v>
      </c>
      <c r="G78" s="184">
        <f t="shared" si="8"/>
        <v>0</v>
      </c>
      <c r="H78" s="185">
        <f t="shared" si="6"/>
        <v>0</v>
      </c>
      <c r="I78" s="19"/>
    </row>
    <row r="79" spans="1:9" ht="35.25" customHeight="1" x14ac:dyDescent="0.2">
      <c r="A79" s="159" t="s">
        <v>585</v>
      </c>
      <c r="B79" s="26">
        <v>5.09</v>
      </c>
      <c r="C79" s="48" t="s">
        <v>514</v>
      </c>
      <c r="D79" s="46">
        <f t="shared" si="5"/>
        <v>61.08</v>
      </c>
      <c r="E79" s="179"/>
      <c r="F79" s="183">
        <f t="shared" si="7"/>
        <v>0</v>
      </c>
      <c r="G79" s="184">
        <f t="shared" si="8"/>
        <v>0</v>
      </c>
      <c r="H79" s="185">
        <f t="shared" si="6"/>
        <v>0</v>
      </c>
      <c r="I79" s="19"/>
    </row>
    <row r="80" spans="1:9" ht="33" customHeight="1" x14ac:dyDescent="0.2">
      <c r="A80" s="159" t="s">
        <v>586</v>
      </c>
      <c r="B80" s="26">
        <v>5.65</v>
      </c>
      <c r="C80" s="48" t="s">
        <v>514</v>
      </c>
      <c r="D80" s="46">
        <f t="shared" si="5"/>
        <v>67.800000000000011</v>
      </c>
      <c r="E80" s="179"/>
      <c r="F80" s="183">
        <f t="shared" si="7"/>
        <v>0</v>
      </c>
      <c r="G80" s="184">
        <f t="shared" si="8"/>
        <v>0</v>
      </c>
      <c r="H80" s="185">
        <f t="shared" si="6"/>
        <v>0</v>
      </c>
      <c r="I80" s="19"/>
    </row>
    <row r="81" spans="1:9" ht="33" customHeight="1" x14ac:dyDescent="0.2">
      <c r="A81" s="159" t="s">
        <v>587</v>
      </c>
      <c r="B81" s="26">
        <v>6.23</v>
      </c>
      <c r="C81" s="48" t="s">
        <v>514</v>
      </c>
      <c r="D81" s="46">
        <f t="shared" si="5"/>
        <v>74.760000000000005</v>
      </c>
      <c r="E81" s="179"/>
      <c r="F81" s="183">
        <f t="shared" si="7"/>
        <v>0</v>
      </c>
      <c r="G81" s="184">
        <f t="shared" si="8"/>
        <v>0</v>
      </c>
      <c r="H81" s="185">
        <f t="shared" si="6"/>
        <v>0</v>
      </c>
      <c r="I81" s="19"/>
    </row>
    <row r="82" spans="1:9" ht="30" customHeight="1" x14ac:dyDescent="0.2">
      <c r="A82" s="25" t="s">
        <v>625</v>
      </c>
      <c r="B82" s="26">
        <v>2.9</v>
      </c>
      <c r="C82" s="47">
        <v>30</v>
      </c>
      <c r="D82" s="46">
        <f t="shared" si="5"/>
        <v>87</v>
      </c>
      <c r="E82" s="179"/>
      <c r="F82" s="183">
        <f t="shared" si="7"/>
        <v>0</v>
      </c>
      <c r="G82" s="184">
        <f t="shared" si="8"/>
        <v>0</v>
      </c>
      <c r="H82" s="185">
        <f t="shared" si="6"/>
        <v>0</v>
      </c>
      <c r="I82" s="19"/>
    </row>
    <row r="83" spans="1:9" ht="30" customHeight="1" x14ac:dyDescent="0.2">
      <c r="A83" s="25" t="s">
        <v>626</v>
      </c>
      <c r="B83" s="26">
        <v>2.2799999999999998</v>
      </c>
      <c r="C83" s="48" t="s">
        <v>89</v>
      </c>
      <c r="D83" s="46">
        <f t="shared" si="5"/>
        <v>113.99999999999999</v>
      </c>
      <c r="E83" s="179"/>
      <c r="F83" s="183">
        <f t="shared" si="7"/>
        <v>0</v>
      </c>
      <c r="G83" s="184">
        <f t="shared" si="8"/>
        <v>0</v>
      </c>
      <c r="H83" s="185">
        <f t="shared" si="6"/>
        <v>0</v>
      </c>
      <c r="I83" s="19"/>
    </row>
    <row r="84" spans="1:9" ht="20.25" customHeight="1" x14ac:dyDescent="0.2">
      <c r="A84" s="25" t="s">
        <v>627</v>
      </c>
      <c r="B84" s="26">
        <v>3.14</v>
      </c>
      <c r="C84" s="47">
        <v>70</v>
      </c>
      <c r="D84" s="46">
        <f t="shared" si="5"/>
        <v>219.8</v>
      </c>
      <c r="E84" s="179"/>
      <c r="F84" s="183">
        <f t="shared" si="7"/>
        <v>0</v>
      </c>
      <c r="G84" s="184">
        <f t="shared" si="8"/>
        <v>0</v>
      </c>
      <c r="H84" s="185">
        <f t="shared" si="6"/>
        <v>0</v>
      </c>
      <c r="I84" s="19"/>
    </row>
    <row r="85" spans="1:9" ht="30" x14ac:dyDescent="0.2">
      <c r="A85" s="25" t="s">
        <v>91</v>
      </c>
      <c r="B85" s="26">
        <v>3.96</v>
      </c>
      <c r="C85" s="47" t="s">
        <v>81</v>
      </c>
      <c r="D85" s="46">
        <f t="shared" si="5"/>
        <v>99</v>
      </c>
      <c r="E85" s="179"/>
      <c r="F85" s="183">
        <f t="shared" si="7"/>
        <v>0</v>
      </c>
      <c r="G85" s="184">
        <f t="shared" si="8"/>
        <v>0</v>
      </c>
      <c r="H85" s="185">
        <f t="shared" si="6"/>
        <v>0</v>
      </c>
      <c r="I85" s="19"/>
    </row>
    <row r="86" spans="1:9" ht="30" customHeight="1" x14ac:dyDescent="0.2">
      <c r="A86" s="25" t="s">
        <v>628</v>
      </c>
      <c r="B86" s="26">
        <v>3.15</v>
      </c>
      <c r="C86" s="48" t="s">
        <v>93</v>
      </c>
      <c r="D86" s="46">
        <f t="shared" si="5"/>
        <v>94.5</v>
      </c>
      <c r="E86" s="179"/>
      <c r="F86" s="183">
        <f t="shared" si="7"/>
        <v>0</v>
      </c>
      <c r="G86" s="184">
        <f t="shared" si="8"/>
        <v>0</v>
      </c>
      <c r="H86" s="185">
        <f t="shared" si="6"/>
        <v>0</v>
      </c>
      <c r="I86" s="19"/>
    </row>
    <row r="87" spans="1:9" ht="30" x14ac:dyDescent="0.2">
      <c r="A87" s="25" t="s">
        <v>629</v>
      </c>
      <c r="B87" s="26">
        <v>3.4</v>
      </c>
      <c r="C87" s="48" t="s">
        <v>93</v>
      </c>
      <c r="D87" s="46">
        <f t="shared" si="5"/>
        <v>102</v>
      </c>
      <c r="E87" s="179"/>
      <c r="F87" s="183">
        <f t="shared" si="7"/>
        <v>0</v>
      </c>
      <c r="G87" s="184">
        <f t="shared" si="8"/>
        <v>0</v>
      </c>
      <c r="H87" s="185">
        <f t="shared" si="6"/>
        <v>0</v>
      </c>
      <c r="I87" s="19"/>
    </row>
    <row r="88" spans="1:9" ht="30" customHeight="1" x14ac:dyDescent="0.2">
      <c r="A88" s="159" t="s">
        <v>594</v>
      </c>
      <c r="B88" s="26">
        <v>3.3</v>
      </c>
      <c r="C88" s="48" t="s">
        <v>582</v>
      </c>
      <c r="D88" s="46">
        <f t="shared" si="5"/>
        <v>46.199999999999996</v>
      </c>
      <c r="E88" s="179"/>
      <c r="F88" s="183">
        <f t="shared" si="7"/>
        <v>0</v>
      </c>
      <c r="G88" s="184">
        <f t="shared" si="8"/>
        <v>0</v>
      </c>
      <c r="H88" s="185">
        <f t="shared" si="6"/>
        <v>0</v>
      </c>
      <c r="I88" s="19"/>
    </row>
    <row r="89" spans="1:9" ht="34.5" x14ac:dyDescent="0.2">
      <c r="A89" s="159" t="s">
        <v>590</v>
      </c>
      <c r="B89" s="26">
        <v>3.54</v>
      </c>
      <c r="C89" s="48" t="s">
        <v>510</v>
      </c>
      <c r="D89" s="46">
        <f t="shared" si="5"/>
        <v>56.64</v>
      </c>
      <c r="E89" s="179"/>
      <c r="F89" s="183">
        <f t="shared" si="7"/>
        <v>0</v>
      </c>
      <c r="G89" s="184">
        <f t="shared" si="8"/>
        <v>0</v>
      </c>
      <c r="H89" s="185">
        <f t="shared" si="6"/>
        <v>0</v>
      </c>
      <c r="I89" s="19"/>
    </row>
    <row r="90" spans="1:9" ht="30" customHeight="1" x14ac:dyDescent="0.2">
      <c r="A90" s="159" t="s">
        <v>589</v>
      </c>
      <c r="B90" s="26">
        <v>4.37</v>
      </c>
      <c r="C90" s="48" t="s">
        <v>583</v>
      </c>
      <c r="D90" s="46">
        <f t="shared" si="5"/>
        <v>39.33</v>
      </c>
      <c r="E90" s="179"/>
      <c r="F90" s="183">
        <f t="shared" si="7"/>
        <v>0</v>
      </c>
      <c r="G90" s="184">
        <f t="shared" si="8"/>
        <v>0</v>
      </c>
      <c r="H90" s="185">
        <f t="shared" si="6"/>
        <v>0</v>
      </c>
      <c r="I90" s="19"/>
    </row>
    <row r="91" spans="1:9" ht="30" customHeight="1" x14ac:dyDescent="0.2">
      <c r="A91" s="159" t="s">
        <v>591</v>
      </c>
      <c r="B91" s="26">
        <v>3.52</v>
      </c>
      <c r="C91" s="48" t="s">
        <v>510</v>
      </c>
      <c r="D91" s="46">
        <f t="shared" si="5"/>
        <v>56.32</v>
      </c>
      <c r="E91" s="179"/>
      <c r="F91" s="183">
        <f t="shared" si="7"/>
        <v>0</v>
      </c>
      <c r="G91" s="184">
        <f t="shared" si="8"/>
        <v>0</v>
      </c>
      <c r="H91" s="185">
        <f t="shared" si="6"/>
        <v>0</v>
      </c>
      <c r="I91" s="19"/>
    </row>
    <row r="92" spans="1:9" ht="30" customHeight="1" x14ac:dyDescent="0.2">
      <c r="A92" s="159" t="s">
        <v>593</v>
      </c>
      <c r="B92" s="26">
        <v>3.59</v>
      </c>
      <c r="C92" s="48" t="s">
        <v>496</v>
      </c>
      <c r="D92" s="46">
        <f t="shared" si="5"/>
        <v>46.67</v>
      </c>
      <c r="E92" s="179"/>
      <c r="F92" s="183">
        <f t="shared" si="7"/>
        <v>0</v>
      </c>
      <c r="G92" s="184">
        <f t="shared" si="8"/>
        <v>0</v>
      </c>
      <c r="H92" s="185">
        <f t="shared" si="6"/>
        <v>0</v>
      </c>
      <c r="I92" s="19"/>
    </row>
    <row r="93" spans="1:9" ht="30" customHeight="1" x14ac:dyDescent="0.2">
      <c r="A93" s="159" t="s">
        <v>592</v>
      </c>
      <c r="B93" s="26">
        <v>3.45</v>
      </c>
      <c r="C93" s="48" t="s">
        <v>500</v>
      </c>
      <c r="D93" s="46">
        <f t="shared" si="5"/>
        <v>34.5</v>
      </c>
      <c r="E93" s="179"/>
      <c r="F93" s="183">
        <f t="shared" si="7"/>
        <v>0</v>
      </c>
      <c r="G93" s="184">
        <f t="shared" si="8"/>
        <v>0</v>
      </c>
      <c r="H93" s="185">
        <f t="shared" si="6"/>
        <v>0</v>
      </c>
      <c r="I93" s="19"/>
    </row>
    <row r="94" spans="1:9" ht="28.5" customHeight="1" x14ac:dyDescent="0.2">
      <c r="A94" s="25" t="s">
        <v>603</v>
      </c>
      <c r="B94" s="26">
        <v>2.8</v>
      </c>
      <c r="C94" s="48" t="s">
        <v>96</v>
      </c>
      <c r="D94" s="46">
        <f t="shared" si="5"/>
        <v>196</v>
      </c>
      <c r="E94" s="179"/>
      <c r="F94" s="183">
        <f t="shared" si="7"/>
        <v>0</v>
      </c>
      <c r="G94" s="184">
        <f t="shared" si="8"/>
        <v>0</v>
      </c>
      <c r="H94" s="185">
        <f t="shared" si="6"/>
        <v>0</v>
      </c>
      <c r="I94" s="19"/>
    </row>
    <row r="95" spans="1:9" ht="28.5" customHeight="1" x14ac:dyDescent="0.2">
      <c r="A95" s="25" t="s">
        <v>608</v>
      </c>
      <c r="B95" s="26">
        <v>2.94</v>
      </c>
      <c r="C95" s="48" t="s">
        <v>96</v>
      </c>
      <c r="D95" s="46">
        <f t="shared" si="5"/>
        <v>205.79999999999998</v>
      </c>
      <c r="E95" s="179"/>
      <c r="F95" s="183">
        <f t="shared" si="7"/>
        <v>0</v>
      </c>
      <c r="G95" s="184">
        <f t="shared" si="8"/>
        <v>0</v>
      </c>
      <c r="H95" s="185">
        <f t="shared" si="6"/>
        <v>0</v>
      </c>
      <c r="I95" s="19"/>
    </row>
    <row r="96" spans="1:9" ht="20.25" customHeight="1" x14ac:dyDescent="0.2">
      <c r="A96" s="25" t="s">
        <v>604</v>
      </c>
      <c r="B96" s="26">
        <v>4.24</v>
      </c>
      <c r="C96" s="47">
        <v>60</v>
      </c>
      <c r="D96" s="46">
        <f t="shared" si="5"/>
        <v>254.4</v>
      </c>
      <c r="E96" s="179"/>
      <c r="F96" s="183">
        <f t="shared" si="7"/>
        <v>0</v>
      </c>
      <c r="G96" s="184">
        <f t="shared" si="8"/>
        <v>0</v>
      </c>
      <c r="H96" s="185">
        <f t="shared" si="6"/>
        <v>0</v>
      </c>
      <c r="I96" s="19"/>
    </row>
    <row r="97" spans="1:9" ht="20.25" customHeight="1" x14ac:dyDescent="0.2">
      <c r="A97" s="25" t="s">
        <v>605</v>
      </c>
      <c r="B97" s="26">
        <v>1.74</v>
      </c>
      <c r="C97" s="47">
        <v>125</v>
      </c>
      <c r="D97" s="46">
        <f t="shared" si="5"/>
        <v>217.5</v>
      </c>
      <c r="E97" s="179"/>
      <c r="F97" s="183">
        <f t="shared" si="7"/>
        <v>0</v>
      </c>
      <c r="G97" s="184">
        <f t="shared" si="8"/>
        <v>0</v>
      </c>
      <c r="H97" s="185">
        <f t="shared" si="6"/>
        <v>0</v>
      </c>
      <c r="I97" s="19"/>
    </row>
    <row r="98" spans="1:9" ht="20.25" customHeight="1" x14ac:dyDescent="0.2">
      <c r="A98" s="25" t="s">
        <v>606</v>
      </c>
      <c r="B98" s="26">
        <v>4.54</v>
      </c>
      <c r="C98" s="47" t="s">
        <v>575</v>
      </c>
      <c r="D98" s="46">
        <f t="shared" si="5"/>
        <v>90.8</v>
      </c>
      <c r="E98" s="179"/>
      <c r="F98" s="183">
        <f t="shared" si="7"/>
        <v>0</v>
      </c>
      <c r="G98" s="184">
        <f t="shared" si="8"/>
        <v>0</v>
      </c>
      <c r="H98" s="185">
        <f t="shared" si="6"/>
        <v>0</v>
      </c>
      <c r="I98" s="19"/>
    </row>
    <row r="99" spans="1:9" ht="20.25" customHeight="1" x14ac:dyDescent="0.2">
      <c r="A99" s="25" t="s">
        <v>607</v>
      </c>
      <c r="B99" s="26">
        <v>2.1</v>
      </c>
      <c r="C99" s="47" t="s">
        <v>574</v>
      </c>
      <c r="D99" s="46">
        <f t="shared" si="5"/>
        <v>126</v>
      </c>
      <c r="E99" s="179"/>
      <c r="F99" s="183">
        <f t="shared" si="7"/>
        <v>0</v>
      </c>
      <c r="G99" s="184">
        <f t="shared" si="8"/>
        <v>0</v>
      </c>
      <c r="H99" s="185">
        <f t="shared" si="6"/>
        <v>0</v>
      </c>
      <c r="I99" s="19"/>
    </row>
    <row r="100" spans="1:9" ht="20.25" customHeight="1" x14ac:dyDescent="0.2">
      <c r="A100" s="25" t="s">
        <v>630</v>
      </c>
      <c r="B100" s="26">
        <v>2</v>
      </c>
      <c r="C100" s="47">
        <v>20</v>
      </c>
      <c r="D100" s="46">
        <f t="shared" si="5"/>
        <v>40</v>
      </c>
      <c r="E100" s="179"/>
      <c r="F100" s="183">
        <f t="shared" si="7"/>
        <v>0</v>
      </c>
      <c r="G100" s="184">
        <f t="shared" si="8"/>
        <v>0</v>
      </c>
      <c r="H100" s="185">
        <f t="shared" si="6"/>
        <v>0</v>
      </c>
      <c r="I100" s="19"/>
    </row>
    <row r="101" spans="1:9" ht="30" customHeight="1" x14ac:dyDescent="0.2">
      <c r="A101" s="25" t="s">
        <v>633</v>
      </c>
      <c r="B101" s="26">
        <v>2.15</v>
      </c>
      <c r="C101" s="48" t="s">
        <v>93</v>
      </c>
      <c r="D101" s="46">
        <f t="shared" si="5"/>
        <v>64.5</v>
      </c>
      <c r="E101" s="179"/>
      <c r="F101" s="183">
        <f t="shared" si="7"/>
        <v>0</v>
      </c>
      <c r="G101" s="184">
        <f t="shared" si="8"/>
        <v>0</v>
      </c>
      <c r="H101" s="185">
        <f t="shared" si="6"/>
        <v>0</v>
      </c>
      <c r="I101" s="19"/>
    </row>
    <row r="102" spans="1:9" ht="30" customHeight="1" x14ac:dyDescent="0.2">
      <c r="A102" s="25" t="s">
        <v>634</v>
      </c>
      <c r="B102" s="26">
        <v>2.74</v>
      </c>
      <c r="C102" s="47">
        <v>20</v>
      </c>
      <c r="D102" s="46">
        <f t="shared" si="5"/>
        <v>54.800000000000004</v>
      </c>
      <c r="E102" s="179"/>
      <c r="F102" s="183">
        <f t="shared" si="7"/>
        <v>0</v>
      </c>
      <c r="G102" s="184">
        <f t="shared" si="8"/>
        <v>0</v>
      </c>
      <c r="H102" s="185">
        <f t="shared" si="6"/>
        <v>0</v>
      </c>
      <c r="I102" s="19"/>
    </row>
    <row r="103" spans="1:9" ht="20.25" customHeight="1" x14ac:dyDescent="0.2">
      <c r="A103" s="25" t="s">
        <v>635</v>
      </c>
      <c r="B103" s="26">
        <v>1.6</v>
      </c>
      <c r="C103" s="48" t="s">
        <v>84</v>
      </c>
      <c r="D103" s="46">
        <f t="shared" si="5"/>
        <v>184</v>
      </c>
      <c r="E103" s="179"/>
      <c r="F103" s="183">
        <f t="shared" si="7"/>
        <v>0</v>
      </c>
      <c r="G103" s="184">
        <f t="shared" si="8"/>
        <v>0</v>
      </c>
      <c r="H103" s="185">
        <f t="shared" si="6"/>
        <v>0</v>
      </c>
      <c r="I103" s="19"/>
    </row>
    <row r="104" spans="1:9" ht="20.25" customHeight="1" x14ac:dyDescent="0.2">
      <c r="A104" s="25" t="s">
        <v>636</v>
      </c>
      <c r="B104" s="26">
        <v>3.93</v>
      </c>
      <c r="C104" s="47">
        <v>15</v>
      </c>
      <c r="D104" s="46">
        <f t="shared" si="5"/>
        <v>58.95</v>
      </c>
      <c r="E104" s="179"/>
      <c r="F104" s="183">
        <f t="shared" si="7"/>
        <v>0</v>
      </c>
      <c r="G104" s="184">
        <f t="shared" si="8"/>
        <v>0</v>
      </c>
      <c r="H104" s="185">
        <f t="shared" si="6"/>
        <v>0</v>
      </c>
      <c r="I104" s="19"/>
    </row>
    <row r="105" spans="1:9" ht="20.25" customHeight="1" x14ac:dyDescent="0.2">
      <c r="A105" s="25" t="s">
        <v>637</v>
      </c>
      <c r="B105" s="26">
        <v>4.04</v>
      </c>
      <c r="C105" s="47">
        <v>12</v>
      </c>
      <c r="D105" s="46">
        <f t="shared" si="5"/>
        <v>48.480000000000004</v>
      </c>
      <c r="E105" s="179"/>
      <c r="F105" s="183">
        <f t="shared" si="7"/>
        <v>0</v>
      </c>
      <c r="G105" s="184">
        <f t="shared" si="8"/>
        <v>0</v>
      </c>
      <c r="H105" s="185">
        <f t="shared" si="6"/>
        <v>0</v>
      </c>
      <c r="I105" s="19"/>
    </row>
    <row r="106" spans="1:9" ht="20.25" customHeight="1" x14ac:dyDescent="0.2">
      <c r="A106" s="25" t="s">
        <v>638</v>
      </c>
      <c r="B106" s="26">
        <v>3.15</v>
      </c>
      <c r="C106" s="47">
        <v>20</v>
      </c>
      <c r="D106" s="46">
        <f t="shared" si="5"/>
        <v>63</v>
      </c>
      <c r="E106" s="179"/>
      <c r="F106" s="183">
        <f t="shared" si="7"/>
        <v>0</v>
      </c>
      <c r="G106" s="184">
        <f t="shared" si="8"/>
        <v>0</v>
      </c>
      <c r="H106" s="185">
        <f t="shared" si="6"/>
        <v>0</v>
      </c>
      <c r="I106" s="19"/>
    </row>
    <row r="107" spans="1:9" ht="30" x14ac:dyDescent="0.2">
      <c r="A107" s="25" t="s">
        <v>631</v>
      </c>
      <c r="B107" s="26">
        <v>2.73</v>
      </c>
      <c r="C107" s="47">
        <v>70</v>
      </c>
      <c r="D107" s="46">
        <f t="shared" si="5"/>
        <v>191.1</v>
      </c>
      <c r="E107" s="179"/>
      <c r="F107" s="183">
        <f t="shared" si="7"/>
        <v>0</v>
      </c>
      <c r="G107" s="184">
        <f t="shared" si="8"/>
        <v>0</v>
      </c>
      <c r="H107" s="185">
        <f t="shared" si="6"/>
        <v>0</v>
      </c>
    </row>
    <row r="108" spans="1:9" ht="30.75" thickBot="1" x14ac:dyDescent="0.25">
      <c r="A108" s="162" t="s">
        <v>632</v>
      </c>
      <c r="B108" s="119">
        <v>2.58</v>
      </c>
      <c r="C108" s="163">
        <v>35</v>
      </c>
      <c r="D108" s="164">
        <f t="shared" si="5"/>
        <v>90.3</v>
      </c>
      <c r="E108" s="181"/>
      <c r="F108" s="186">
        <f t="shared" si="7"/>
        <v>0</v>
      </c>
      <c r="G108" s="187">
        <f t="shared" si="8"/>
        <v>0</v>
      </c>
      <c r="H108" s="188">
        <f t="shared" si="6"/>
        <v>0</v>
      </c>
    </row>
    <row r="109" spans="1:9" ht="39.75" customHeight="1" thickBot="1" x14ac:dyDescent="0.25">
      <c r="A109" s="154" t="s">
        <v>602</v>
      </c>
      <c r="B109" s="128"/>
      <c r="C109" s="155"/>
      <c r="D109" s="156">
        <f t="shared" si="5"/>
        <v>0</v>
      </c>
      <c r="E109" s="177"/>
      <c r="F109" s="189">
        <f t="shared" si="7"/>
        <v>0</v>
      </c>
      <c r="G109" s="190">
        <f t="shared" si="8"/>
        <v>0</v>
      </c>
      <c r="H109" s="191">
        <f t="shared" si="6"/>
        <v>0</v>
      </c>
      <c r="I109" s="19"/>
    </row>
    <row r="110" spans="1:9" ht="14.25" x14ac:dyDescent="0.2">
      <c r="A110" s="52"/>
      <c r="B110" s="50"/>
      <c r="C110" s="50"/>
      <c r="D110" s="50"/>
      <c r="E110" s="50"/>
      <c r="F110" s="50"/>
      <c r="G110" s="50"/>
      <c r="H110" s="50"/>
    </row>
    <row r="111" spans="1:9" ht="14.25" x14ac:dyDescent="0.2">
      <c r="A111" s="53"/>
      <c r="B111" s="50"/>
      <c r="C111" s="50"/>
      <c r="D111" s="50"/>
      <c r="E111" s="50"/>
      <c r="F111" s="50"/>
      <c r="G111" s="50"/>
      <c r="H111" s="50"/>
    </row>
    <row r="112" spans="1:9" ht="14.25" x14ac:dyDescent="0.2">
      <c r="A112" s="54"/>
      <c r="B112" s="50"/>
      <c r="C112" s="50"/>
      <c r="D112" s="50"/>
      <c r="E112" s="50"/>
      <c r="F112" s="50"/>
      <c r="G112" s="50"/>
      <c r="H112" s="50"/>
    </row>
    <row r="113" spans="2:2" ht="14.25" x14ac:dyDescent="0.2">
      <c r="B113"/>
    </row>
    <row r="114" spans="2:2" ht="14.25" x14ac:dyDescent="0.2">
      <c r="B114"/>
    </row>
    <row r="115" spans="2:2" ht="14.25" x14ac:dyDescent="0.2">
      <c r="B115"/>
    </row>
    <row r="116" spans="2:2" ht="14.25" x14ac:dyDescent="0.2">
      <c r="B116"/>
    </row>
    <row r="117" spans="2:2" ht="14.25" x14ac:dyDescent="0.2">
      <c r="B117"/>
    </row>
    <row r="118" spans="2:2" ht="14.25" x14ac:dyDescent="0.2">
      <c r="B118"/>
    </row>
    <row r="119" spans="2:2" ht="14.25" x14ac:dyDescent="0.2">
      <c r="B119"/>
    </row>
    <row r="120" spans="2:2" ht="14.25" x14ac:dyDescent="0.2">
      <c r="B120"/>
    </row>
    <row r="121" spans="2:2" ht="14.25" x14ac:dyDescent="0.2">
      <c r="B121"/>
    </row>
    <row r="122" spans="2:2" ht="14.25" x14ac:dyDescent="0.2">
      <c r="B122"/>
    </row>
    <row r="123" spans="2:2" ht="14.25" x14ac:dyDescent="0.2">
      <c r="B123"/>
    </row>
    <row r="124" spans="2:2" ht="14.25" x14ac:dyDescent="0.2">
      <c r="B124"/>
    </row>
    <row r="125" spans="2:2" ht="14.25" x14ac:dyDescent="0.2">
      <c r="B125"/>
    </row>
    <row r="126" spans="2:2" ht="14.25" x14ac:dyDescent="0.2">
      <c r="B126"/>
    </row>
    <row r="127" spans="2:2" ht="14.25" x14ac:dyDescent="0.2">
      <c r="B127"/>
    </row>
    <row r="128" spans="2:2" ht="14.25" x14ac:dyDescent="0.2">
      <c r="B128"/>
    </row>
    <row r="129" spans="2:2" ht="14.25" x14ac:dyDescent="0.2">
      <c r="B129"/>
    </row>
    <row r="130" spans="2:2" ht="14.25" x14ac:dyDescent="0.2">
      <c r="B130"/>
    </row>
    <row r="131" spans="2:2" ht="14.25" x14ac:dyDescent="0.2">
      <c r="B131"/>
    </row>
    <row r="132" spans="2:2" ht="14.25" x14ac:dyDescent="0.2">
      <c r="B132"/>
    </row>
    <row r="133" spans="2:2" ht="14.25" x14ac:dyDescent="0.2">
      <c r="B133"/>
    </row>
    <row r="134" spans="2:2" ht="14.25" x14ac:dyDescent="0.2">
      <c r="B134"/>
    </row>
    <row r="135" spans="2:2" ht="14.25" x14ac:dyDescent="0.2">
      <c r="B135"/>
    </row>
    <row r="136" spans="2:2" ht="14.25" x14ac:dyDescent="0.2">
      <c r="B136"/>
    </row>
    <row r="137" spans="2:2" ht="14.25" x14ac:dyDescent="0.2">
      <c r="B137"/>
    </row>
    <row r="138" spans="2:2" ht="14.25" x14ac:dyDescent="0.2">
      <c r="B138"/>
    </row>
    <row r="139" spans="2:2" ht="14.25" x14ac:dyDescent="0.2">
      <c r="B139"/>
    </row>
    <row r="140" spans="2:2" ht="14.25" x14ac:dyDescent="0.2">
      <c r="B140"/>
    </row>
    <row r="141" spans="2:2" ht="14.25" x14ac:dyDescent="0.2">
      <c r="B141"/>
    </row>
    <row r="142" spans="2:2" ht="14.25" x14ac:dyDescent="0.2">
      <c r="B142"/>
    </row>
    <row r="143" spans="2:2" ht="14.25" x14ac:dyDescent="0.2">
      <c r="B143"/>
    </row>
    <row r="144" spans="2:2" ht="14.25" x14ac:dyDescent="0.2">
      <c r="B144"/>
    </row>
    <row r="145" spans="2:2" ht="14.25" x14ac:dyDescent="0.2">
      <c r="B145"/>
    </row>
    <row r="146" spans="2:2" ht="14.25" x14ac:dyDescent="0.2">
      <c r="B146"/>
    </row>
    <row r="147" spans="2:2" ht="14.25" x14ac:dyDescent="0.2">
      <c r="B147"/>
    </row>
    <row r="148" spans="2:2" ht="14.25" x14ac:dyDescent="0.2">
      <c r="B148"/>
    </row>
    <row r="149" spans="2:2" ht="14.25" x14ac:dyDescent="0.2">
      <c r="B149"/>
    </row>
    <row r="150" spans="2:2" ht="14.25" x14ac:dyDescent="0.2">
      <c r="B150"/>
    </row>
    <row r="151" spans="2:2" ht="14.25" x14ac:dyDescent="0.2">
      <c r="B151"/>
    </row>
    <row r="152" spans="2:2" ht="14.25" x14ac:dyDescent="0.2">
      <c r="B152"/>
    </row>
    <row r="153" spans="2:2" ht="14.25" x14ac:dyDescent="0.2">
      <c r="B153"/>
    </row>
    <row r="154" spans="2:2" ht="14.25" x14ac:dyDescent="0.2">
      <c r="B154"/>
    </row>
    <row r="155" spans="2:2" ht="14.25" x14ac:dyDescent="0.2">
      <c r="B155"/>
    </row>
    <row r="156" spans="2:2" ht="14.25" x14ac:dyDescent="0.2">
      <c r="B156"/>
    </row>
    <row r="157" spans="2:2" ht="14.25" x14ac:dyDescent="0.2">
      <c r="B157"/>
    </row>
    <row r="158" spans="2:2" ht="14.25" x14ac:dyDescent="0.2">
      <c r="B158"/>
    </row>
    <row r="159" spans="2:2" ht="14.25" x14ac:dyDescent="0.2">
      <c r="B159"/>
    </row>
    <row r="160" spans="2:2" ht="14.25" x14ac:dyDescent="0.2">
      <c r="B160"/>
    </row>
    <row r="161" spans="2:2" ht="14.25" x14ac:dyDescent="0.2">
      <c r="B161"/>
    </row>
    <row r="162" spans="2:2" ht="14.25" x14ac:dyDescent="0.2">
      <c r="B162"/>
    </row>
    <row r="163" spans="2:2" ht="14.25" x14ac:dyDescent="0.2">
      <c r="B163"/>
    </row>
    <row r="164" spans="2:2" ht="14.25" x14ac:dyDescent="0.2">
      <c r="B164"/>
    </row>
    <row r="165" spans="2:2" ht="14.25" x14ac:dyDescent="0.2">
      <c r="B165"/>
    </row>
    <row r="166" spans="2:2" ht="14.25" x14ac:dyDescent="0.2">
      <c r="B166"/>
    </row>
    <row r="167" spans="2:2" ht="14.25" x14ac:dyDescent="0.2">
      <c r="B167"/>
    </row>
    <row r="168" spans="2:2" ht="14.25" x14ac:dyDescent="0.2">
      <c r="B168"/>
    </row>
    <row r="169" spans="2:2" ht="14.25" x14ac:dyDescent="0.2">
      <c r="B169"/>
    </row>
    <row r="170" spans="2:2" ht="14.25" x14ac:dyDescent="0.2">
      <c r="B170"/>
    </row>
    <row r="171" spans="2:2" ht="14.25" x14ac:dyDescent="0.2">
      <c r="B171"/>
    </row>
    <row r="172" spans="2:2" ht="14.25" x14ac:dyDescent="0.2">
      <c r="B172"/>
    </row>
    <row r="173" spans="2:2" ht="14.25" x14ac:dyDescent="0.2">
      <c r="B173"/>
    </row>
    <row r="174" spans="2:2" ht="14.25" x14ac:dyDescent="0.2">
      <c r="B174"/>
    </row>
    <row r="175" spans="2:2" ht="14.25" x14ac:dyDescent="0.2">
      <c r="B175"/>
    </row>
    <row r="176" spans="2:2" ht="14.25" x14ac:dyDescent="0.2">
      <c r="B176"/>
    </row>
    <row r="177" spans="2:2" ht="14.25" x14ac:dyDescent="0.2">
      <c r="B177"/>
    </row>
    <row r="178" spans="2:2" ht="14.25" x14ac:dyDescent="0.2">
      <c r="B178"/>
    </row>
    <row r="179" spans="2:2" ht="14.25" x14ac:dyDescent="0.2">
      <c r="B179"/>
    </row>
    <row r="180" spans="2:2" ht="14.25" x14ac:dyDescent="0.2">
      <c r="B180"/>
    </row>
    <row r="181" spans="2:2" ht="14.25" x14ac:dyDescent="0.2">
      <c r="B181"/>
    </row>
    <row r="182" spans="2:2" ht="14.25" x14ac:dyDescent="0.2">
      <c r="B182"/>
    </row>
    <row r="183" spans="2:2" ht="14.25" x14ac:dyDescent="0.2">
      <c r="B183"/>
    </row>
    <row r="184" spans="2:2" ht="14.25" x14ac:dyDescent="0.2">
      <c r="B184"/>
    </row>
    <row r="185" spans="2:2" ht="14.25" x14ac:dyDescent="0.2">
      <c r="B185"/>
    </row>
    <row r="186" spans="2:2" ht="14.25" x14ac:dyDescent="0.2">
      <c r="B186"/>
    </row>
    <row r="187" spans="2:2" ht="14.25" x14ac:dyDescent="0.2">
      <c r="B187"/>
    </row>
    <row r="188" spans="2:2" ht="14.25" x14ac:dyDescent="0.2">
      <c r="B188"/>
    </row>
    <row r="189" spans="2:2" ht="14.25" x14ac:dyDescent="0.2">
      <c r="B189"/>
    </row>
    <row r="190" spans="2:2" ht="14.25" x14ac:dyDescent="0.2">
      <c r="B190"/>
    </row>
    <row r="191" spans="2:2" ht="14.25" x14ac:dyDescent="0.2">
      <c r="B191"/>
    </row>
    <row r="192" spans="2:2" ht="14.25" x14ac:dyDescent="0.2">
      <c r="B192"/>
    </row>
    <row r="193" spans="2:2" ht="14.25" x14ac:dyDescent="0.2">
      <c r="B193"/>
    </row>
    <row r="194" spans="2:2" ht="14.25" x14ac:dyDescent="0.2">
      <c r="B194"/>
    </row>
    <row r="195" spans="2:2" ht="14.25" x14ac:dyDescent="0.2">
      <c r="B195"/>
    </row>
    <row r="196" spans="2:2" ht="14.25" x14ac:dyDescent="0.2">
      <c r="B196"/>
    </row>
    <row r="197" spans="2:2" ht="14.25" x14ac:dyDescent="0.2">
      <c r="B197"/>
    </row>
    <row r="198" spans="2:2" ht="14.25" x14ac:dyDescent="0.2">
      <c r="B198"/>
    </row>
    <row r="199" spans="2:2" ht="14.25" x14ac:dyDescent="0.2">
      <c r="B199"/>
    </row>
    <row r="200" spans="2:2" ht="14.25" x14ac:dyDescent="0.2">
      <c r="B200"/>
    </row>
    <row r="201" spans="2:2" ht="14.25" x14ac:dyDescent="0.2">
      <c r="B201"/>
    </row>
    <row r="202" spans="2:2" ht="14.25" x14ac:dyDescent="0.2">
      <c r="B202"/>
    </row>
    <row r="203" spans="2:2" ht="14.25" x14ac:dyDescent="0.2">
      <c r="B203"/>
    </row>
    <row r="204" spans="2:2" ht="14.25" x14ac:dyDescent="0.2">
      <c r="B204"/>
    </row>
    <row r="205" spans="2:2" ht="14.25" x14ac:dyDescent="0.2">
      <c r="B205"/>
    </row>
    <row r="206" spans="2:2" ht="14.25" x14ac:dyDescent="0.2">
      <c r="B206"/>
    </row>
    <row r="207" spans="2:2" ht="14.25" x14ac:dyDescent="0.2">
      <c r="B207"/>
    </row>
    <row r="208" spans="2:2" ht="14.25" x14ac:dyDescent="0.2">
      <c r="B208"/>
    </row>
    <row r="209" spans="2:2" ht="14.25" x14ac:dyDescent="0.2">
      <c r="B209"/>
    </row>
    <row r="210" spans="2:2" ht="14.25" x14ac:dyDescent="0.2">
      <c r="B210"/>
    </row>
    <row r="211" spans="2:2" ht="14.25" x14ac:dyDescent="0.2">
      <c r="B211"/>
    </row>
    <row r="212" spans="2:2" ht="14.25" x14ac:dyDescent="0.2">
      <c r="B212"/>
    </row>
    <row r="213" spans="2:2" ht="14.25" x14ac:dyDescent="0.2">
      <c r="B213"/>
    </row>
    <row r="214" spans="2:2" ht="14.25" x14ac:dyDescent="0.2">
      <c r="B214"/>
    </row>
    <row r="215" spans="2:2" ht="14.25" x14ac:dyDescent="0.2">
      <c r="B215"/>
    </row>
    <row r="216" spans="2:2" ht="14.25" x14ac:dyDescent="0.2">
      <c r="B216"/>
    </row>
    <row r="217" spans="2:2" ht="14.25" x14ac:dyDescent="0.2">
      <c r="B217"/>
    </row>
    <row r="218" spans="2:2" ht="14.25" x14ac:dyDescent="0.2">
      <c r="B218"/>
    </row>
    <row r="219" spans="2:2" ht="14.25" x14ac:dyDescent="0.2">
      <c r="B219"/>
    </row>
    <row r="220" spans="2:2" ht="14.25" x14ac:dyDescent="0.2">
      <c r="B220"/>
    </row>
    <row r="221" spans="2:2" ht="14.25" x14ac:dyDescent="0.2">
      <c r="B221"/>
    </row>
    <row r="222" spans="2:2" ht="14.25" x14ac:dyDescent="0.2">
      <c r="B222"/>
    </row>
    <row r="223" spans="2:2" ht="14.25" x14ac:dyDescent="0.2">
      <c r="B223"/>
    </row>
    <row r="224" spans="2:2" ht="14.25" x14ac:dyDescent="0.2">
      <c r="B224"/>
    </row>
    <row r="225" spans="2:2" ht="14.25" x14ac:dyDescent="0.2">
      <c r="B225"/>
    </row>
    <row r="226" spans="2:2" ht="14.25" x14ac:dyDescent="0.2">
      <c r="B226"/>
    </row>
    <row r="227" spans="2:2" ht="14.25" x14ac:dyDescent="0.2">
      <c r="B227"/>
    </row>
    <row r="228" spans="2:2" ht="14.25" x14ac:dyDescent="0.2">
      <c r="B228"/>
    </row>
    <row r="229" spans="2:2" ht="14.25" x14ac:dyDescent="0.2">
      <c r="B229"/>
    </row>
    <row r="230" spans="2:2" ht="14.25" x14ac:dyDescent="0.2">
      <c r="B230"/>
    </row>
    <row r="231" spans="2:2" ht="14.25" x14ac:dyDescent="0.2">
      <c r="B231"/>
    </row>
    <row r="232" spans="2:2" ht="14.25" x14ac:dyDescent="0.2">
      <c r="B232"/>
    </row>
    <row r="233" spans="2:2" ht="14.25" x14ac:dyDescent="0.2">
      <c r="B233"/>
    </row>
    <row r="234" spans="2:2" ht="14.25" x14ac:dyDescent="0.2">
      <c r="B234"/>
    </row>
    <row r="235" spans="2:2" ht="14.25" x14ac:dyDescent="0.2">
      <c r="B235"/>
    </row>
    <row r="236" spans="2:2" ht="14.25" x14ac:dyDescent="0.2">
      <c r="B236"/>
    </row>
    <row r="237" spans="2:2" ht="14.25" x14ac:dyDescent="0.2">
      <c r="B237"/>
    </row>
    <row r="238" spans="2:2" ht="14.25" x14ac:dyDescent="0.2">
      <c r="B238"/>
    </row>
    <row r="239" spans="2:2" ht="14.25" x14ac:dyDescent="0.2">
      <c r="B239"/>
    </row>
    <row r="240" spans="2:2" ht="14.25" x14ac:dyDescent="0.2">
      <c r="B240"/>
    </row>
    <row r="241" spans="2:2" ht="14.25" x14ac:dyDescent="0.2">
      <c r="B241"/>
    </row>
    <row r="242" spans="2:2" ht="14.25" x14ac:dyDescent="0.2">
      <c r="B242"/>
    </row>
    <row r="243" spans="2:2" ht="14.25" x14ac:dyDescent="0.2">
      <c r="B243"/>
    </row>
    <row r="244" spans="2:2" ht="14.25" x14ac:dyDescent="0.2">
      <c r="B244"/>
    </row>
    <row r="245" spans="2:2" ht="14.25" x14ac:dyDescent="0.2">
      <c r="B245"/>
    </row>
    <row r="246" spans="2:2" ht="14.25" x14ac:dyDescent="0.2">
      <c r="B246"/>
    </row>
    <row r="247" spans="2:2" ht="14.25" x14ac:dyDescent="0.2">
      <c r="B247"/>
    </row>
    <row r="248" spans="2:2" ht="14.25" x14ac:dyDescent="0.2">
      <c r="B248"/>
    </row>
    <row r="249" spans="2:2" ht="14.25" x14ac:dyDescent="0.2">
      <c r="B249"/>
    </row>
    <row r="250" spans="2:2" ht="14.25" x14ac:dyDescent="0.2">
      <c r="B250"/>
    </row>
    <row r="251" spans="2:2" ht="14.25" x14ac:dyDescent="0.2">
      <c r="B251"/>
    </row>
    <row r="252" spans="2:2" ht="14.25" x14ac:dyDescent="0.2">
      <c r="B252"/>
    </row>
    <row r="253" spans="2:2" ht="14.25" x14ac:dyDescent="0.2">
      <c r="B253"/>
    </row>
    <row r="254" spans="2:2" ht="14.25" x14ac:dyDescent="0.2">
      <c r="B254"/>
    </row>
    <row r="255" spans="2:2" ht="14.25" x14ac:dyDescent="0.2">
      <c r="B255"/>
    </row>
    <row r="256" spans="2:2" ht="14.25" x14ac:dyDescent="0.2">
      <c r="B256"/>
    </row>
    <row r="257" spans="2:2" ht="14.25" x14ac:dyDescent="0.2">
      <c r="B257"/>
    </row>
    <row r="258" spans="2:2" ht="14.25" x14ac:dyDescent="0.2">
      <c r="B258"/>
    </row>
    <row r="259" spans="2:2" ht="14.25" x14ac:dyDescent="0.2">
      <c r="B259"/>
    </row>
    <row r="260" spans="2:2" ht="14.25" x14ac:dyDescent="0.2">
      <c r="B260"/>
    </row>
    <row r="261" spans="2:2" ht="14.25" x14ac:dyDescent="0.2">
      <c r="B261"/>
    </row>
    <row r="262" spans="2:2" ht="14.25" x14ac:dyDescent="0.2">
      <c r="B262"/>
    </row>
    <row r="263" spans="2:2" ht="14.25" x14ac:dyDescent="0.2">
      <c r="B263"/>
    </row>
    <row r="264" spans="2:2" ht="14.25" x14ac:dyDescent="0.2">
      <c r="B264"/>
    </row>
    <row r="265" spans="2:2" ht="14.25" x14ac:dyDescent="0.2">
      <c r="B265"/>
    </row>
    <row r="266" spans="2:2" ht="14.25" x14ac:dyDescent="0.2">
      <c r="B266"/>
    </row>
    <row r="267" spans="2:2" ht="14.25" x14ac:dyDescent="0.2">
      <c r="B267"/>
    </row>
    <row r="268" spans="2:2" ht="14.25" x14ac:dyDescent="0.2">
      <c r="B268"/>
    </row>
    <row r="269" spans="2:2" ht="14.25" x14ac:dyDescent="0.2">
      <c r="B269"/>
    </row>
    <row r="270" spans="2:2" ht="14.25" x14ac:dyDescent="0.2">
      <c r="B270"/>
    </row>
    <row r="271" spans="2:2" ht="14.25" x14ac:dyDescent="0.2">
      <c r="B271"/>
    </row>
    <row r="272" spans="2:2" ht="14.25" x14ac:dyDescent="0.2">
      <c r="B272"/>
    </row>
    <row r="273" spans="2:2" ht="14.25" x14ac:dyDescent="0.2">
      <c r="B273"/>
    </row>
    <row r="274" spans="2:2" ht="14.25" x14ac:dyDescent="0.2">
      <c r="B274"/>
    </row>
    <row r="275" spans="2:2" ht="14.25" x14ac:dyDescent="0.2">
      <c r="B275"/>
    </row>
    <row r="276" spans="2:2" ht="14.25" x14ac:dyDescent="0.2">
      <c r="B276"/>
    </row>
    <row r="277" spans="2:2" ht="14.25" x14ac:dyDescent="0.2">
      <c r="B277"/>
    </row>
    <row r="278" spans="2:2" ht="14.25" x14ac:dyDescent="0.2">
      <c r="B278"/>
    </row>
    <row r="279" spans="2:2" ht="14.25" x14ac:dyDescent="0.2">
      <c r="B279"/>
    </row>
    <row r="280" spans="2:2" ht="14.25" x14ac:dyDescent="0.2">
      <c r="B280"/>
    </row>
    <row r="281" spans="2:2" ht="14.25" x14ac:dyDescent="0.2">
      <c r="B281"/>
    </row>
    <row r="282" spans="2:2" ht="14.25" x14ac:dyDescent="0.2">
      <c r="B282"/>
    </row>
    <row r="283" spans="2:2" ht="14.25" x14ac:dyDescent="0.2">
      <c r="B283"/>
    </row>
    <row r="284" spans="2:2" ht="14.25" x14ac:dyDescent="0.2">
      <c r="B284"/>
    </row>
    <row r="285" spans="2:2" ht="14.25" x14ac:dyDescent="0.2">
      <c r="B285"/>
    </row>
    <row r="286" spans="2:2" ht="14.25" x14ac:dyDescent="0.2">
      <c r="B286"/>
    </row>
    <row r="287" spans="2:2" ht="14.25" x14ac:dyDescent="0.2">
      <c r="B287"/>
    </row>
    <row r="288" spans="2:2" ht="14.25" x14ac:dyDescent="0.2">
      <c r="B288"/>
    </row>
    <row r="289" spans="2:2" ht="14.25" x14ac:dyDescent="0.2">
      <c r="B289"/>
    </row>
    <row r="290" spans="2:2" ht="14.25" x14ac:dyDescent="0.2">
      <c r="B290"/>
    </row>
    <row r="291" spans="2:2" ht="14.25" x14ac:dyDescent="0.2">
      <c r="B291"/>
    </row>
    <row r="292" spans="2:2" ht="14.25" x14ac:dyDescent="0.2">
      <c r="B292"/>
    </row>
    <row r="293" spans="2:2" ht="14.25" x14ac:dyDescent="0.2">
      <c r="B293"/>
    </row>
    <row r="294" spans="2:2" ht="14.25" x14ac:dyDescent="0.2">
      <c r="B294"/>
    </row>
    <row r="295" spans="2:2" ht="14.25" x14ac:dyDescent="0.2">
      <c r="B295"/>
    </row>
    <row r="296" spans="2:2" ht="14.25" x14ac:dyDescent="0.2">
      <c r="B296"/>
    </row>
    <row r="297" spans="2:2" ht="14.25" x14ac:dyDescent="0.2">
      <c r="B297"/>
    </row>
    <row r="298" spans="2:2" ht="14.25" x14ac:dyDescent="0.2">
      <c r="B298"/>
    </row>
    <row r="299" spans="2:2" ht="14.25" x14ac:dyDescent="0.2">
      <c r="B299"/>
    </row>
    <row r="300" spans="2:2" ht="14.25" x14ac:dyDescent="0.2">
      <c r="B300"/>
    </row>
    <row r="301" spans="2:2" ht="14.25" x14ac:dyDescent="0.2">
      <c r="B301"/>
    </row>
    <row r="302" spans="2:2" ht="14.25" x14ac:dyDescent="0.2">
      <c r="B302"/>
    </row>
    <row r="303" spans="2:2" ht="14.25" x14ac:dyDescent="0.2">
      <c r="B303"/>
    </row>
    <row r="304" spans="2:2" ht="14.25" x14ac:dyDescent="0.2">
      <c r="B304"/>
    </row>
    <row r="305" spans="2:2" ht="14.25" x14ac:dyDescent="0.2">
      <c r="B305"/>
    </row>
    <row r="306" spans="2:2" ht="14.25" x14ac:dyDescent="0.2">
      <c r="B306"/>
    </row>
    <row r="307" spans="2:2" ht="14.25" x14ac:dyDescent="0.2">
      <c r="B307"/>
    </row>
    <row r="308" spans="2:2" ht="14.25" x14ac:dyDescent="0.2">
      <c r="B308"/>
    </row>
    <row r="309" spans="2:2" ht="14.25" x14ac:dyDescent="0.2">
      <c r="B309"/>
    </row>
    <row r="310" spans="2:2" ht="14.25" x14ac:dyDescent="0.2">
      <c r="B310"/>
    </row>
    <row r="311" spans="2:2" ht="14.25" x14ac:dyDescent="0.2">
      <c r="B311"/>
    </row>
  </sheetData>
  <sheetProtection password="CAEF" sheet="1" objects="1" scenarios="1"/>
  <mergeCells count="4">
    <mergeCell ref="E1:H1"/>
    <mergeCell ref="A3:H3"/>
    <mergeCell ref="A63:H63"/>
    <mergeCell ref="M1:N2"/>
  </mergeCells>
  <conditionalFormatting sqref="I2">
    <cfRule type="expression" dxfId="11" priority="2">
      <formula>$I$2=""</formula>
    </cfRule>
  </conditionalFormatting>
  <conditionalFormatting sqref="I1">
    <cfRule type="expression" dxfId="10" priority="1">
      <formula>$I$2=""</formula>
    </cfRule>
  </conditionalFormatting>
  <hyperlinks>
    <hyperlink ref="M1:N2" location="'Zusammenfassung konventionell'!A1" display="'Zusammenfassung konventionell'!A1"/>
  </hyperlinks>
  <pageMargins left="0.7" right="0.7" top="0.78740157499999996" bottom="0.78740157499999996" header="0.3" footer="0.3"/>
  <pageSetup paperSize="9" scale="48" fitToHeight="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K27"/>
  <sheetViews>
    <sheetView workbookViewId="0">
      <selection sqref="A1:F1"/>
    </sheetView>
  </sheetViews>
  <sheetFormatPr baseColWidth="10" defaultRowHeight="14.25" x14ac:dyDescent="0.2"/>
  <cols>
    <col min="1" max="1" width="29.5" customWidth="1"/>
    <col min="2" max="2" width="13" customWidth="1"/>
    <col min="3" max="3" width="12.5" bestFit="1" customWidth="1"/>
    <col min="4" max="4" width="24.75" bestFit="1" customWidth="1"/>
    <col min="5" max="5" width="24.875" bestFit="1" customWidth="1"/>
    <col min="9" max="9" width="15.75" customWidth="1"/>
    <col min="11" max="11" width="14.5" customWidth="1"/>
  </cols>
  <sheetData>
    <row r="1" spans="1:11" ht="39" customHeight="1" thickBot="1" x14ac:dyDescent="0.25">
      <c r="A1" s="427" t="s">
        <v>830</v>
      </c>
      <c r="B1" s="428"/>
      <c r="C1" s="428"/>
      <c r="D1" s="428"/>
      <c r="E1" s="428"/>
      <c r="F1" s="429"/>
      <c r="H1" s="478" t="s">
        <v>848</v>
      </c>
      <c r="I1" s="479"/>
      <c r="J1" s="569" t="s">
        <v>866</v>
      </c>
      <c r="K1" s="570"/>
    </row>
    <row r="2" spans="1:11" ht="15" thickBot="1" x14ac:dyDescent="0.25">
      <c r="H2" s="480"/>
      <c r="I2" s="481"/>
      <c r="J2" s="568"/>
      <c r="K2" s="571"/>
    </row>
    <row r="3" spans="1:11" ht="58.5" customHeight="1" thickBot="1" x14ac:dyDescent="0.25">
      <c r="A3" s="325" t="s">
        <v>831</v>
      </c>
      <c r="B3" s="325" t="s">
        <v>835</v>
      </c>
      <c r="C3" s="325" t="s">
        <v>837</v>
      </c>
      <c r="D3" s="325" t="s">
        <v>832</v>
      </c>
      <c r="E3" s="334" t="str">
        <f>CONCATENATE("Kosten in € für die Gesamtfläche von ",'Begr.-Rechner Konventionell'!$I$2," ha")</f>
        <v>Kosten in € für die Gesamtfläche von  ha</v>
      </c>
      <c r="H3" s="482"/>
      <c r="I3" s="483"/>
      <c r="J3" s="572"/>
      <c r="K3" s="573"/>
    </row>
    <row r="4" spans="1:11" ht="21.75" customHeight="1" thickBot="1" x14ac:dyDescent="0.25">
      <c r="A4" s="329" t="str">
        <f>IF('Begr.-Rechner Konventionell'!$I$2&lt;&gt;"",CONCATENATE('Begr.-Rechner Konventionell'!$I$2," ha"),"")</f>
        <v/>
      </c>
      <c r="B4" s="330" t="str">
        <f>IF('Begr.-Rechner Konventionell'!$J$2&gt;0,CONCATENATE('Begr.-Rechner Konventionell'!$J$2, " kg/ha"),"")</f>
        <v/>
      </c>
      <c r="C4" s="329" t="str">
        <f>IF('Begr.-Rechner Konventionell'!$K$2&gt;0,CONCATENATE('Begr.-Rechner Konventionell'!$K$2," €"),"")</f>
        <v/>
      </c>
      <c r="D4" s="331" t="str">
        <f>IF('Begr.-Rechner Konventionell'!$L$2&gt;0,'Begr.-Rechner Konventionell'!$L$2,"")</f>
        <v/>
      </c>
      <c r="E4" s="330" t="str">
        <f>IF(SUM(F7:F27)&gt;0,CONCATENATE(SUM(F7:F27)," €"),"")</f>
        <v/>
      </c>
    </row>
    <row r="5" spans="1:11" ht="15" thickBot="1" x14ac:dyDescent="0.25"/>
    <row r="6" spans="1:11" ht="29.25" customHeight="1" thickBot="1" x14ac:dyDescent="0.25">
      <c r="A6" s="325" t="s">
        <v>834</v>
      </c>
      <c r="B6" s="326" t="s">
        <v>5</v>
      </c>
      <c r="C6" s="327" t="s">
        <v>1</v>
      </c>
      <c r="D6" s="326" t="s">
        <v>833</v>
      </c>
      <c r="E6" s="337" t="s">
        <v>838</v>
      </c>
      <c r="F6" s="328" t="s">
        <v>836</v>
      </c>
    </row>
    <row r="7" spans="1:11" ht="15" x14ac:dyDescent="0.2">
      <c r="A7" s="418" t="str">
        <f t="array" ref="A7">IFERROR(INDEX('Konventionell (2)'!A:A,SMALL(IF('Konventionell (2)'!$E$3:$E$106&gt;0,ROW($3:$106)),ROW(A1))),"")</f>
        <v/>
      </c>
      <c r="B7" s="413" t="str">
        <f t="array" ref="B7">IFERROR(INDEX('Konventionell (2)'!E:E,SMALL(IF('Konventionell (2)'!$E$3:$E$106&gt;0,ROW($3:$106)),ROW(A1))),"")</f>
        <v/>
      </c>
      <c r="C7" s="413" t="str">
        <f t="array" ref="C7">IFERROR(INDEX('Konventionell (2)'!F:F,SMALL(IF('Konventionell (2)'!$E$3:$E$106&gt;0,ROW($3:$106)),ROW(A1))),"")</f>
        <v/>
      </c>
      <c r="D7" s="414" t="str">
        <f t="array" ref="D7">IFERROR(INDEX('Konventionell (2)'!G:G,SMALL(IF('Konventionell (2)'!$E$3:$E$106&gt;0,ROW($3:$106)),ROW(A1))),"")</f>
        <v/>
      </c>
      <c r="E7" s="413" t="str">
        <f t="array" ref="E7">IFERROR(INDEX('Konventionell (2)'!H:H,SMALL(IF('Konventionell (2)'!$E$3:$E$106&gt;0,ROW($3:$106)),ROW(A1))),"")</f>
        <v/>
      </c>
      <c r="F7" s="415" t="str">
        <f>IF(A7="","",C7*'Begr.-Rechner Konventionell'!$I$2)</f>
        <v/>
      </c>
    </row>
    <row r="8" spans="1:11" ht="15" x14ac:dyDescent="0.2">
      <c r="A8" s="419" t="str">
        <f t="array" ref="A8">IFERROR(INDEX('Konventionell (2)'!A:A,SMALL(IF('Konventionell (2)'!$E$3:$E$106&gt;0,ROW($3:$106)),ROW(A2))),"")</f>
        <v/>
      </c>
      <c r="B8" s="416" t="str">
        <f t="array" ref="B8">IFERROR(INDEX('Konventionell (2)'!E:E,SMALL(IF('Konventionell (2)'!$E$3:$E$106&gt;0,ROW($3:$106)),ROW(A2))),"")</f>
        <v/>
      </c>
      <c r="C8" s="416" t="str">
        <f t="array" ref="C8">IFERROR(INDEX('Konventionell (2)'!F:F,SMALL(IF('Konventionell (2)'!$E$3:$E$106&gt;0,ROW($3:$106)),ROW(A2))),"")</f>
        <v/>
      </c>
      <c r="D8" s="417" t="str">
        <f t="array" ref="D8">IFERROR(INDEX('Konventionell (2)'!G:G,SMALL(IF('Konventionell (2)'!$E$3:$E$106&gt;0,ROW($3:$106)),ROW(A2))),"")</f>
        <v/>
      </c>
      <c r="E8" s="416" t="str">
        <f t="array" ref="E8">IFERROR(INDEX('Konventionell (2)'!H:H,SMALL(IF('Konventionell (2)'!$E$3:$E$106&gt;0,ROW($3:$106)),ROW(A2))),"")</f>
        <v/>
      </c>
      <c r="F8" s="415" t="str">
        <f>IF(A8="","",C8*'Begr.-Rechner Konventionell'!$I$2)</f>
        <v/>
      </c>
    </row>
    <row r="9" spans="1:11" ht="30" x14ac:dyDescent="0.2">
      <c r="A9" s="419" t="str">
        <f t="array" ref="A9">IFERROR(INDEX('Konventionell (2)'!A:A,SMALL(IF('Konventionell (2)'!$E$3:$E$106&gt;0,ROW($3:$106)),ROW(A3))),"")</f>
        <v/>
      </c>
      <c r="B9" s="416" t="str">
        <f t="array" ref="B9">IFERROR(INDEX('Konventionell (2)'!E:E,SMALL(IF('Konventionell (2)'!$E$3:$E$106&gt;0,ROW($3:$106)),ROW(A3))),"")</f>
        <v/>
      </c>
      <c r="C9" s="416" t="str">
        <f t="array" ref="C9">IFERROR(INDEX('Konventionell (2)'!F:F,SMALL(IF('Konventionell (2)'!$E$3:$E$106&gt;0,ROW($3:$106)),ROW(A3))),"")</f>
        <v/>
      </c>
      <c r="D9" s="417" t="str">
        <f t="array" ref="D9">IFERROR(INDEX('Konventionell (2)'!G:G,SMALL(IF('Konventionell (2)'!$E$3:$E$106&gt;0,ROW($3:$106)),ROW(A3))),"")</f>
        <v/>
      </c>
      <c r="E9" s="416" t="str">
        <f t="array" ref="E9">IFERROR(INDEX('Konventionell (2)'!H:H,SMALL(IF('Konventionell (2)'!$E$3:$E$106&gt;0,ROW($3:$106)),ROW(A3))),"")</f>
        <v/>
      </c>
      <c r="F9" s="415" t="str">
        <f>IF(A9="","",C9*'Begr.-Rechner Konventionell'!$I$2)</f>
        <v/>
      </c>
    </row>
    <row r="10" spans="1:11" ht="15" x14ac:dyDescent="0.2">
      <c r="A10" s="419" t="str">
        <f t="array" ref="A10">IFERROR(INDEX('Konventionell (2)'!A:A,SMALL(IF('Konventionell (2)'!$E$3:$E$106&gt;0,ROW($3:$106)),ROW(A4))),"")</f>
        <v/>
      </c>
      <c r="B10" s="416" t="str">
        <f t="array" ref="B10">IFERROR(INDEX('Konventionell (2)'!E:E,SMALL(IF('Konventionell (2)'!$E$3:$E$106&gt;0,ROW($3:$106)),ROW(A4))),"")</f>
        <v/>
      </c>
      <c r="C10" s="416" t="str">
        <f t="array" ref="C10">IFERROR(INDEX('Konventionell (2)'!F:F,SMALL(IF('Konventionell (2)'!$E$3:$E$106&gt;0,ROW($3:$106)),ROW(A4))),"")</f>
        <v/>
      </c>
      <c r="D10" s="417" t="str">
        <f t="array" ref="D10">IFERROR(INDEX('Konventionell (2)'!G:G,SMALL(IF('Konventionell (2)'!$E$3:$E$106&gt;0,ROW($3:$106)),ROW(A4))),"")</f>
        <v/>
      </c>
      <c r="E10" s="416" t="str">
        <f t="array" ref="E10">IFERROR(INDEX('Konventionell (2)'!H:H,SMALL(IF('Konventionell (2)'!$E$3:$E$106&gt;0,ROW($3:$106)),ROW(A4))),"")</f>
        <v/>
      </c>
      <c r="F10" s="415" t="str">
        <f>IF(A10="","",C10*'Begr.-Rechner Konventionell'!$I$2)</f>
        <v/>
      </c>
    </row>
    <row r="11" spans="1:11" ht="15" x14ac:dyDescent="0.2">
      <c r="A11" s="419" t="str">
        <f t="array" ref="A11">IFERROR(INDEX('Konventionell (2)'!A:A,SMALL(IF('Konventionell (2)'!$E$3:$E$106&gt;0,ROW($3:$106)),ROW(A5))),"")</f>
        <v/>
      </c>
      <c r="B11" s="416" t="str">
        <f t="array" ref="B11">IFERROR(INDEX('Konventionell (2)'!E:E,SMALL(IF('Konventionell (2)'!$E$3:$E$106&gt;0,ROW($3:$106)),ROW(A5))),"")</f>
        <v/>
      </c>
      <c r="C11" s="416" t="str">
        <f t="array" ref="C11">IFERROR(INDEX('Konventionell (2)'!F:F,SMALL(IF('Konventionell (2)'!$E$3:$E$106&gt;0,ROW($3:$106)),ROW(A5))),"")</f>
        <v/>
      </c>
      <c r="D11" s="417" t="str">
        <f t="array" ref="D11">IFERROR(INDEX('Konventionell (2)'!G:G,SMALL(IF('Konventionell (2)'!$E$3:$E$106&gt;0,ROW($3:$106)),ROW(A5))),"")</f>
        <v/>
      </c>
      <c r="E11" s="416" t="str">
        <f t="array" ref="E11">IFERROR(INDEX('Konventionell (2)'!H:H,SMALL(IF('Konventionell (2)'!$E$3:$E$106&gt;0,ROW($3:$106)),ROW(A5))),"")</f>
        <v/>
      </c>
      <c r="F11" s="415" t="str">
        <f>IF(A11="","",C11*'Begr.-Rechner Konventionell'!$I$2)</f>
        <v/>
      </c>
    </row>
    <row r="12" spans="1:11" ht="15" x14ac:dyDescent="0.2">
      <c r="A12" s="419" t="str">
        <f t="array" ref="A12">IFERROR(INDEX('Konventionell (2)'!A:A,SMALL(IF('Konventionell (2)'!$E$3:$E$106&gt;0,ROW($3:$106)),ROW(A6))),"")</f>
        <v/>
      </c>
      <c r="B12" s="416" t="str">
        <f t="array" ref="B12">IFERROR(INDEX('Konventionell (2)'!E:E,SMALL(IF('Konventionell (2)'!$E$3:$E$106&gt;0,ROW($3:$106)),ROW(A6))),"")</f>
        <v/>
      </c>
      <c r="C12" s="416" t="str">
        <f t="array" ref="C12">IFERROR(INDEX('Konventionell (2)'!F:F,SMALL(IF('Konventionell (2)'!$E$3:$E$106&gt;0,ROW($3:$106)),ROW(A6))),"")</f>
        <v/>
      </c>
      <c r="D12" s="417" t="str">
        <f t="array" ref="D12">IFERROR(INDEX('Konventionell (2)'!G:G,SMALL(IF('Konventionell (2)'!$E$3:$E$106&gt;0,ROW($3:$106)),ROW(A6))),"")</f>
        <v/>
      </c>
      <c r="E12" s="416" t="str">
        <f t="array" ref="E12">IFERROR(INDEX('Konventionell (2)'!H:H,SMALL(IF('Konventionell (2)'!$E$3:$E$106&gt;0,ROW($3:$106)),ROW(A6))),"")</f>
        <v/>
      </c>
      <c r="F12" s="415" t="str">
        <f>IF(A12="","",C12*'Begr.-Rechner Konventionell'!$I$2)</f>
        <v/>
      </c>
    </row>
    <row r="13" spans="1:11" ht="15" x14ac:dyDescent="0.2">
      <c r="A13" s="419" t="str">
        <f t="array" ref="A13">IFERROR(INDEX('Konventionell (2)'!A:A,SMALL(IF('Konventionell (2)'!$E$3:$E$106&gt;0,ROW($3:$106)),ROW(A7))),"")</f>
        <v/>
      </c>
      <c r="B13" s="416" t="str">
        <f t="array" ref="B13">IFERROR(INDEX('Konventionell (2)'!E:E,SMALL(IF('Konventionell (2)'!$E$3:$E$106&gt;0,ROW($3:$106)),ROW(A7))),"")</f>
        <v/>
      </c>
      <c r="C13" s="416" t="str">
        <f t="array" ref="C13">IFERROR(INDEX('Konventionell (2)'!F:F,SMALL(IF('Konventionell (2)'!$E$3:$E$106&gt;0,ROW($3:$106)),ROW(A7))),"")</f>
        <v/>
      </c>
      <c r="D13" s="417" t="str">
        <f t="array" ref="D13">IFERROR(INDEX('Konventionell (2)'!G:G,SMALL(IF('Konventionell (2)'!$E$3:$E$106&gt;0,ROW($3:$106)),ROW(A7))),"")</f>
        <v/>
      </c>
      <c r="E13" s="416" t="str">
        <f t="array" ref="E13">IFERROR(INDEX('Konventionell (2)'!H:H,SMALL(IF('Konventionell (2)'!$E$3:$E$106&gt;0,ROW($3:$106)),ROW(A7))),"")</f>
        <v/>
      </c>
      <c r="F13" s="415" t="str">
        <f>IF(A13="","",C13*'Begr.-Rechner Konventionell'!$I$2)</f>
        <v/>
      </c>
    </row>
    <row r="14" spans="1:11" ht="15" x14ac:dyDescent="0.2">
      <c r="A14" s="419" t="str">
        <f t="array" ref="A14">IFERROR(INDEX('Konventionell (2)'!A:A,SMALL(IF('Konventionell (2)'!$E$3:$E$106&gt;0,ROW($3:$106)),ROW(A8))),"")</f>
        <v/>
      </c>
      <c r="B14" s="416" t="str">
        <f t="array" ref="B14">IFERROR(INDEX('Konventionell (2)'!E:E,SMALL(IF('Konventionell (2)'!$E$3:$E$106&gt;0,ROW($3:$106)),ROW(A8))),"")</f>
        <v/>
      </c>
      <c r="C14" s="416" t="str">
        <f t="array" ref="C14">IFERROR(INDEX('Konventionell (2)'!F:F,SMALL(IF('Konventionell (2)'!$E$3:$E$106&gt;0,ROW($3:$106)),ROW(A8))),"")</f>
        <v/>
      </c>
      <c r="D14" s="417" t="str">
        <f t="array" ref="D14">IFERROR(INDEX('Konventionell (2)'!G:G,SMALL(IF('Konventionell (2)'!$E$3:$E$106&gt;0,ROW($3:$106)),ROW(A8))),"")</f>
        <v/>
      </c>
      <c r="E14" s="416" t="str">
        <f t="array" ref="E14">IFERROR(INDEX('Konventionell (2)'!H:H,SMALL(IF('Konventionell (2)'!$E$3:$E$106&gt;0,ROW($3:$106)),ROW(A8))),"")</f>
        <v/>
      </c>
      <c r="F14" s="415" t="str">
        <f>IF(A14="","",C14*'Begr.-Rechner Konventionell'!$I$2)</f>
        <v/>
      </c>
    </row>
    <row r="15" spans="1:11" ht="15" x14ac:dyDescent="0.2">
      <c r="A15" s="419" t="str">
        <f t="array" ref="A15">IFERROR(INDEX('Konventionell (2)'!A:A,SMALL(IF('Konventionell (2)'!$E$3:$E$106&gt;0,ROW($3:$106)),ROW(A9))),"")</f>
        <v/>
      </c>
      <c r="B15" s="416" t="str">
        <f t="array" ref="B15">IFERROR(INDEX('Konventionell (2)'!E:E,SMALL(IF('Konventionell (2)'!$E$3:$E$106&gt;0,ROW($3:$106)),ROW(A9))),"")</f>
        <v/>
      </c>
      <c r="C15" s="416" t="str">
        <f t="array" ref="C15">IFERROR(INDEX('Konventionell (2)'!F:F,SMALL(IF('Konventionell (2)'!$E$3:$E$106&gt;0,ROW($3:$106)),ROW(A9))),"")</f>
        <v/>
      </c>
      <c r="D15" s="417" t="str">
        <f t="array" ref="D15">IFERROR(INDEX('Konventionell (2)'!G:G,SMALL(IF('Konventionell (2)'!$E$3:$E$106&gt;0,ROW($3:$106)),ROW(A9))),"")</f>
        <v/>
      </c>
      <c r="E15" s="416" t="str">
        <f t="array" ref="E15">IFERROR(INDEX('Konventionell (2)'!H:H,SMALL(IF('Konventionell (2)'!$E$3:$E$106&gt;0,ROW($3:$106)),ROW(A9))),"")</f>
        <v/>
      </c>
      <c r="F15" s="415" t="str">
        <f>IF(A15="","",C15*'Begr.-Rechner Konventionell'!$I$2)</f>
        <v/>
      </c>
    </row>
    <row r="16" spans="1:11" ht="15" x14ac:dyDescent="0.2">
      <c r="A16" s="419" t="str">
        <f t="array" ref="A16">IFERROR(INDEX('Konventionell (2)'!A:A,SMALL(IF('Konventionell (2)'!$E$3:$E$106&gt;0,ROW($3:$106)),ROW(A10))),"")</f>
        <v/>
      </c>
      <c r="B16" s="416" t="str">
        <f t="array" ref="B16">IFERROR(INDEX('Konventionell (2)'!E:E,SMALL(IF('Konventionell (2)'!$E$3:$E$106&gt;0,ROW($3:$106)),ROW(A10))),"")</f>
        <v/>
      </c>
      <c r="C16" s="416" t="str">
        <f t="array" ref="C16">IFERROR(INDEX('Konventionell (2)'!F:F,SMALL(IF('Konventionell (2)'!$E$3:$E$106&gt;0,ROW($3:$106)),ROW(A10))),"")</f>
        <v/>
      </c>
      <c r="D16" s="417" t="str">
        <f t="array" ref="D16">IFERROR(INDEX('Konventionell (2)'!G:G,SMALL(IF('Konventionell (2)'!$E$3:$E$106&gt;0,ROW($3:$106)),ROW(A10))),"")</f>
        <v/>
      </c>
      <c r="E16" s="416" t="str">
        <f t="array" ref="E16">IFERROR(INDEX('Konventionell (2)'!H:H,SMALL(IF('Konventionell (2)'!$E$3:$E$106&gt;0,ROW($3:$106)),ROW(A10))),"")</f>
        <v/>
      </c>
      <c r="F16" s="415" t="str">
        <f>IF(A16="","",C16*'Begr.-Rechner Konventionell'!$I$2)</f>
        <v/>
      </c>
    </row>
    <row r="17" spans="1:6" ht="15" x14ac:dyDescent="0.2">
      <c r="A17" s="419" t="str">
        <f t="array" ref="A17">IFERROR(INDEX('Konventionell (2)'!A:A,SMALL(IF('Konventionell (2)'!$E$3:$E$106&gt;0,ROW($3:$106)),ROW(A11))),"")</f>
        <v/>
      </c>
      <c r="B17" s="416" t="str">
        <f t="array" ref="B17">IFERROR(INDEX('Konventionell (2)'!E:E,SMALL(IF('Konventionell (2)'!$E$3:$E$106&gt;0,ROW($3:$106)),ROW(A11))),"")</f>
        <v/>
      </c>
      <c r="C17" s="416" t="str">
        <f t="array" ref="C17">IFERROR(INDEX('Konventionell (2)'!F:F,SMALL(IF('Konventionell (2)'!$E$3:$E$106&gt;0,ROW($3:$106)),ROW(A11))),"")</f>
        <v/>
      </c>
      <c r="D17" s="417" t="str">
        <f t="array" ref="D17">IFERROR(INDEX('Konventionell (2)'!G:G,SMALL(IF('Konventionell (2)'!$E$3:$E$106&gt;0,ROW($3:$106)),ROW(A11))),"")</f>
        <v/>
      </c>
      <c r="E17" s="416" t="str">
        <f t="array" ref="E17">IFERROR(INDEX('Konventionell (2)'!H:H,SMALL(IF('Konventionell (2)'!$E$3:$E$106&gt;0,ROW($3:$106)),ROW(A11))),"")</f>
        <v/>
      </c>
      <c r="F17" s="415" t="str">
        <f>IF(A17="","",C17*'Begr.-Rechner Konventionell'!$I$2)</f>
        <v/>
      </c>
    </row>
    <row r="18" spans="1:6" ht="15" x14ac:dyDescent="0.2">
      <c r="A18" s="419" t="str">
        <f t="array" ref="A18">IFERROR(INDEX('Konventionell (2)'!A:A,SMALL(IF('Konventionell (2)'!$E$3:$E$106&gt;0,ROW($3:$106)),ROW(A12))),"")</f>
        <v/>
      </c>
      <c r="B18" s="416" t="str">
        <f t="array" ref="B18">IFERROR(INDEX('Konventionell (2)'!E:E,SMALL(IF('Konventionell (2)'!$E$3:$E$106&gt;0,ROW($3:$106)),ROW(A12))),"")</f>
        <v/>
      </c>
      <c r="C18" s="416" t="str">
        <f t="array" ref="C18">IFERROR(INDEX('Konventionell (2)'!F:F,SMALL(IF('Konventionell (2)'!$E$3:$E$106&gt;0,ROW($3:$106)),ROW(A12))),"")</f>
        <v/>
      </c>
      <c r="D18" s="417" t="str">
        <f t="array" ref="D18">IFERROR(INDEX('Konventionell (2)'!G:G,SMALL(IF('Konventionell (2)'!$E$3:$E$106&gt;0,ROW($3:$106)),ROW(A12))),"")</f>
        <v/>
      </c>
      <c r="E18" s="416" t="str">
        <f t="array" ref="E18">IFERROR(INDEX('Konventionell (2)'!H:H,SMALL(IF('Konventionell (2)'!$E$3:$E$106&gt;0,ROW($3:$106)),ROW(A12))),"")</f>
        <v/>
      </c>
      <c r="F18" s="415" t="str">
        <f>IF(A18="","",C18*'Begr.-Rechner Konventionell'!$I$2)</f>
        <v/>
      </c>
    </row>
    <row r="19" spans="1:6" ht="15" x14ac:dyDescent="0.2">
      <c r="A19" s="419" t="str">
        <f t="array" ref="A19">IFERROR(INDEX('Konventionell (2)'!A:A,SMALL(IF('Konventionell (2)'!$E$3:$E$106&gt;0,ROW($3:$106)),ROW(A13))),"")</f>
        <v/>
      </c>
      <c r="B19" s="416" t="str">
        <f t="array" ref="B19">IFERROR(INDEX('Konventionell (2)'!E:E,SMALL(IF('Konventionell (2)'!$E$3:$E$106&gt;0,ROW($3:$106)),ROW(A13))),"")</f>
        <v/>
      </c>
      <c r="C19" s="416" t="str">
        <f t="array" ref="C19">IFERROR(INDEX('Konventionell (2)'!F:F,SMALL(IF('Konventionell (2)'!$E$3:$E$106&gt;0,ROW($3:$106)),ROW(A13))),"")</f>
        <v/>
      </c>
      <c r="D19" s="417" t="str">
        <f t="array" ref="D19">IFERROR(INDEX('Konventionell (2)'!G:G,SMALL(IF('Konventionell (2)'!$E$3:$E$106&gt;0,ROW($3:$106)),ROW(A13))),"")</f>
        <v/>
      </c>
      <c r="E19" s="416" t="str">
        <f t="array" ref="E19">IFERROR(INDEX('Konventionell (2)'!H:H,SMALL(IF('Konventionell (2)'!$E$3:$E$106&gt;0,ROW($3:$106)),ROW(A13))),"")</f>
        <v/>
      </c>
      <c r="F19" s="415" t="str">
        <f>IF(A19="","",C19*'Begr.-Rechner Konventionell'!$I$2)</f>
        <v/>
      </c>
    </row>
    <row r="20" spans="1:6" ht="15" x14ac:dyDescent="0.2">
      <c r="A20" s="419" t="str">
        <f t="array" ref="A20">IFERROR(INDEX('Konventionell (2)'!A:A,SMALL(IF('Konventionell (2)'!$E$3:$E$106&gt;0,ROW($3:$106)),ROW(A14))),"")</f>
        <v/>
      </c>
      <c r="B20" s="416" t="str">
        <f t="array" ref="B20">IFERROR(INDEX('Konventionell (2)'!E:E,SMALL(IF('Konventionell (2)'!$E$3:$E$106&gt;0,ROW($3:$106)),ROW(A14))),"")</f>
        <v/>
      </c>
      <c r="C20" s="416" t="str">
        <f t="array" ref="C20">IFERROR(INDEX('Konventionell (2)'!F:F,SMALL(IF('Konventionell (2)'!$E$3:$E$106&gt;0,ROW($3:$106)),ROW(A14))),"")</f>
        <v/>
      </c>
      <c r="D20" s="417" t="str">
        <f t="array" ref="D20">IFERROR(INDEX('Konventionell (2)'!G:G,SMALL(IF('Konventionell (2)'!$E$3:$E$106&gt;0,ROW($3:$106)),ROW(A14))),"")</f>
        <v/>
      </c>
      <c r="E20" s="416" t="str">
        <f t="array" ref="E20">IFERROR(INDEX('Konventionell (2)'!H:H,SMALL(IF('Konventionell (2)'!$E$3:$E$106&gt;0,ROW($3:$106)),ROW(A14))),"")</f>
        <v/>
      </c>
      <c r="F20" s="415" t="str">
        <f>IF(A20="","",C20*'Begr.-Rechner Konventionell'!$I$2)</f>
        <v/>
      </c>
    </row>
    <row r="21" spans="1:6" ht="15" x14ac:dyDescent="0.2">
      <c r="A21" s="419" t="str">
        <f t="array" ref="A21">IFERROR(INDEX('Konventionell (2)'!A:A,SMALL(IF('Konventionell (2)'!$E$3:$E$106&gt;0,ROW($3:$106)),ROW(A15))),"")</f>
        <v/>
      </c>
      <c r="B21" s="416" t="str">
        <f t="array" ref="B21">IFERROR(INDEX('Konventionell (2)'!E:E,SMALL(IF('Konventionell (2)'!$E$3:$E$106&gt;0,ROW($3:$106)),ROW(A15))),"")</f>
        <v/>
      </c>
      <c r="C21" s="416" t="str">
        <f t="array" ref="C21">IFERROR(INDEX('Konventionell (2)'!F:F,SMALL(IF('Konventionell (2)'!$E$3:$E$106&gt;0,ROW($3:$106)),ROW(A15))),"")</f>
        <v/>
      </c>
      <c r="D21" s="417" t="str">
        <f t="array" ref="D21">IFERROR(INDEX('Konventionell (2)'!G:G,SMALL(IF('Konventionell (2)'!$E$3:$E$106&gt;0,ROW($3:$106)),ROW(A15))),"")</f>
        <v/>
      </c>
      <c r="E21" s="416" t="str">
        <f t="array" ref="E21">IFERROR(INDEX('Konventionell (2)'!H:H,SMALL(IF('Konventionell (2)'!$E$3:$E$106&gt;0,ROW($3:$106)),ROW(A15))),"")</f>
        <v/>
      </c>
      <c r="F21" s="415" t="str">
        <f>IF(A21="","",C21*'Begr.-Rechner Konventionell'!$I$2)</f>
        <v/>
      </c>
    </row>
    <row r="22" spans="1:6" ht="15" x14ac:dyDescent="0.2">
      <c r="A22" s="419" t="str">
        <f t="array" ref="A22">IFERROR(INDEX('Konventionell (2)'!A:A,SMALL(IF('Konventionell (2)'!$E$3:$E$106&gt;0,ROW($3:$106)),ROW(A16))),"")</f>
        <v/>
      </c>
      <c r="B22" s="416" t="str">
        <f t="array" ref="B22">IFERROR(INDEX('Konventionell (2)'!E:E,SMALL(IF('Konventionell (2)'!$E$3:$E$106&gt;0,ROW($3:$106)),ROW(A16))),"")</f>
        <v/>
      </c>
      <c r="C22" s="416" t="str">
        <f t="array" ref="C22">IFERROR(INDEX('Konventionell (2)'!F:F,SMALL(IF('Konventionell (2)'!$E$3:$E$106&gt;0,ROW($3:$106)),ROW(A16))),"")</f>
        <v/>
      </c>
      <c r="D22" s="417" t="str">
        <f t="array" ref="D22">IFERROR(INDEX('Konventionell (2)'!G:G,SMALL(IF('Konventionell (2)'!$E$3:$E$106&gt;0,ROW($3:$106)),ROW(A16))),"")</f>
        <v/>
      </c>
      <c r="E22" s="416" t="str">
        <f t="array" ref="E22">IFERROR(INDEX('Konventionell (2)'!H:H,SMALL(IF('Konventionell (2)'!$E$3:$E$106&gt;0,ROW($3:$106)),ROW(A16))),"")</f>
        <v/>
      </c>
      <c r="F22" s="415" t="str">
        <f>IF(A22="","",C22*'Begr.-Rechner Konventionell'!$I$2)</f>
        <v/>
      </c>
    </row>
    <row r="23" spans="1:6" ht="15" x14ac:dyDescent="0.2">
      <c r="A23" s="419" t="str">
        <f t="array" ref="A23">IFERROR(INDEX('Konventionell (2)'!A:A,SMALL(IF('Konventionell (2)'!$E$3:$E$106&gt;0,ROW($3:$106)),ROW(A17))),"")</f>
        <v/>
      </c>
      <c r="B23" s="416" t="str">
        <f t="array" ref="B23">IFERROR(INDEX('Konventionell (2)'!E:E,SMALL(IF('Konventionell (2)'!$E$3:$E$106&gt;0,ROW($3:$106)),ROW(A17))),"")</f>
        <v/>
      </c>
      <c r="C23" s="416" t="str">
        <f t="array" ref="C23">IFERROR(INDEX('Konventionell (2)'!F:F,SMALL(IF('Konventionell (2)'!$E$3:$E$106&gt;0,ROW($3:$106)),ROW(A17))),"")</f>
        <v/>
      </c>
      <c r="D23" s="417" t="str">
        <f t="array" ref="D23">IFERROR(INDEX('Konventionell (2)'!G:G,SMALL(IF('Konventionell (2)'!$E$3:$E$106&gt;0,ROW($3:$106)),ROW(A17))),"")</f>
        <v/>
      </c>
      <c r="E23" s="416" t="str">
        <f t="array" ref="E23">IFERROR(INDEX('Konventionell (2)'!H:H,SMALL(IF('Konventionell (2)'!$E$3:$E$106&gt;0,ROW($3:$106)),ROW(A17))),"")</f>
        <v/>
      </c>
      <c r="F23" s="415" t="str">
        <f>IF(A23="","",C23*'Begr.-Rechner Konventionell'!$I$2)</f>
        <v/>
      </c>
    </row>
    <row r="24" spans="1:6" ht="15" x14ac:dyDescent="0.2">
      <c r="A24" s="419" t="str">
        <f t="array" ref="A24">IFERROR(INDEX('Konventionell (2)'!A:A,SMALL(IF('Konventionell (2)'!$E$3:$E$106&gt;0,ROW($3:$106)),ROW(A18))),"")</f>
        <v/>
      </c>
      <c r="B24" s="416" t="str">
        <f t="array" ref="B24">IFERROR(INDEX('Konventionell (2)'!E:E,SMALL(IF('Konventionell (2)'!$E$3:$E$106&gt;0,ROW($3:$106)),ROW(A18))),"")</f>
        <v/>
      </c>
      <c r="C24" s="416" t="str">
        <f t="array" ref="C24">IFERROR(INDEX('Konventionell (2)'!F:F,SMALL(IF('Konventionell (2)'!$E$3:$E$106&gt;0,ROW($3:$106)),ROW(A18))),"")</f>
        <v/>
      </c>
      <c r="D24" s="417" t="str">
        <f t="array" ref="D24">IFERROR(INDEX('Konventionell (2)'!G:G,SMALL(IF('Konventionell (2)'!$E$3:$E$106&gt;0,ROW($3:$106)),ROW(A18))),"")</f>
        <v/>
      </c>
      <c r="E24" s="416" t="str">
        <f t="array" ref="E24">IFERROR(INDEX('Konventionell (2)'!H:H,SMALL(IF('Konventionell (2)'!$E$3:$E$106&gt;0,ROW($3:$106)),ROW(A18))),"")</f>
        <v/>
      </c>
      <c r="F24" s="415" t="str">
        <f>IF(A24="","",C24*'Begr.-Rechner Konventionell'!$I$2)</f>
        <v/>
      </c>
    </row>
    <row r="25" spans="1:6" ht="15" x14ac:dyDescent="0.2">
      <c r="A25" s="419" t="str">
        <f t="array" ref="A25">IFERROR(INDEX('Konventionell (2)'!A:A,SMALL(IF('Konventionell (2)'!$E$3:$E$106&gt;0,ROW($3:$106)),ROW(A19))),"")</f>
        <v/>
      </c>
      <c r="B25" s="416" t="str">
        <f t="array" ref="B25">IFERROR(INDEX('Konventionell (2)'!E:E,SMALL(IF('Konventionell (2)'!$E$3:$E$106&gt;0,ROW($3:$106)),ROW(A19))),"")</f>
        <v/>
      </c>
      <c r="C25" s="416" t="str">
        <f t="array" ref="C25">IFERROR(INDEX('Konventionell (2)'!F:F,SMALL(IF('Konventionell (2)'!$E$3:$E$106&gt;0,ROW($3:$106)),ROW(A19))),"")</f>
        <v/>
      </c>
      <c r="D25" s="417" t="str">
        <f t="array" ref="D25">IFERROR(INDEX('Konventionell (2)'!G:G,SMALL(IF('Konventionell (2)'!$E$3:$E$106&gt;0,ROW($3:$106)),ROW(A19))),"")</f>
        <v/>
      </c>
      <c r="E25" s="416" t="str">
        <f t="array" ref="E25">IFERROR(INDEX('Konventionell (2)'!H:H,SMALL(IF('Konventionell (2)'!$E$3:$E$106&gt;0,ROW($3:$106)),ROW(A19))),"")</f>
        <v/>
      </c>
      <c r="F25" s="415" t="str">
        <f>IF(A25="","",C25*'Begr.-Rechner Konventionell'!$I$2)</f>
        <v/>
      </c>
    </row>
    <row r="26" spans="1:6" ht="15" x14ac:dyDescent="0.2">
      <c r="A26" s="419" t="str">
        <f t="array" ref="A26">IFERROR(INDEX('Konventionell (2)'!A:A,SMALL(IF('Konventionell (2)'!$E$3:$E$106&gt;0,ROW($3:$106)),ROW(A20))),"")</f>
        <v/>
      </c>
      <c r="B26" s="416" t="str">
        <f t="array" ref="B26">IFERROR(INDEX('Konventionell (2)'!E:E,SMALL(IF('Konventionell (2)'!$E$3:$E$106&gt;0,ROW($3:$106)),ROW(A20))),"")</f>
        <v/>
      </c>
      <c r="C26" s="416" t="str">
        <f t="array" ref="C26">IFERROR(INDEX('Konventionell (2)'!F:F,SMALL(IF('Konventionell (2)'!$E$3:$E$106&gt;0,ROW($3:$106)),ROW(A20))),"")</f>
        <v/>
      </c>
      <c r="D26" s="417" t="str">
        <f t="array" ref="D26">IFERROR(INDEX('Konventionell (2)'!G:G,SMALL(IF('Konventionell (2)'!$E$3:$E$106&gt;0,ROW($3:$106)),ROW(A20))),"")</f>
        <v/>
      </c>
      <c r="E26" s="416" t="str">
        <f t="array" ref="E26">IFERROR(INDEX('Konventionell (2)'!H:H,SMALL(IF('Konventionell (2)'!$E$3:$E$106&gt;0,ROW($3:$106)),ROW(A20))),"")</f>
        <v/>
      </c>
      <c r="F26" s="415" t="str">
        <f>IF(A26="","",C26*'Begr.-Rechner Konventionell'!$I$2)</f>
        <v/>
      </c>
    </row>
    <row r="27" spans="1:6" ht="15" x14ac:dyDescent="0.2">
      <c r="A27" s="419" t="str">
        <f t="array" ref="A27">IFERROR(INDEX('Konventionell (2)'!A:A,SMALL(IF('Konventionell (2)'!$E$3:$E$106&gt;0,ROW($3:$106)),ROW(A21))),"")</f>
        <v/>
      </c>
      <c r="B27" s="416" t="str">
        <f t="array" ref="B27">IFERROR(INDEX('Konventionell (2)'!E:E,SMALL(IF('Konventionell (2)'!$E$3:$E$106&gt;0,ROW($3:$106)),ROW(A21))),"")</f>
        <v/>
      </c>
      <c r="C27" s="416" t="str">
        <f t="array" ref="C27">IFERROR(INDEX('Konventionell (2)'!F:F,SMALL(IF('Konventionell (2)'!$E$3:$E$106&gt;0,ROW($3:$106)),ROW(A21))),"")</f>
        <v/>
      </c>
      <c r="D27" s="417" t="str">
        <f t="array" ref="D27">IFERROR(INDEX('Konventionell (2)'!G:G,SMALL(IF('Konventionell (2)'!$E$3:$E$106&gt;0,ROW($3:$106)),ROW(A21))),"")</f>
        <v/>
      </c>
      <c r="E27" s="416" t="str">
        <f t="array" ref="E27">IFERROR(INDEX('Konventionell (2)'!H:H,SMALL(IF('Konventionell (2)'!$E$3:$E$106&gt;0,ROW($3:$106)),ROW(A21))),"")</f>
        <v/>
      </c>
      <c r="F27" s="415" t="str">
        <f>IF(A27="","",C27*'Begr.-Rechner Konventionell'!$I$2)</f>
        <v/>
      </c>
    </row>
  </sheetData>
  <sheetProtection password="CAEF" sheet="1" objects="1" scenarios="1"/>
  <mergeCells count="3">
    <mergeCell ref="A1:F1"/>
    <mergeCell ref="H1:I3"/>
    <mergeCell ref="J1:K3"/>
  </mergeCells>
  <conditionalFormatting sqref="A7:E27">
    <cfRule type="expression" dxfId="9" priority="2">
      <formula>A7&lt;&gt;""</formula>
    </cfRule>
  </conditionalFormatting>
  <conditionalFormatting sqref="F7:F27">
    <cfRule type="expression" dxfId="8" priority="1">
      <formula>A7&lt;&gt;""</formula>
    </cfRule>
  </conditionalFormatting>
  <hyperlinks>
    <hyperlink ref="H1:I3" location="'Begr.-Rechner Konventionell'!A1" display="'Begr.-Rechner Konventionell'!A1"/>
    <hyperlink ref="J1:K3" location="Anleitung!A1" display="Anleitung!A1"/>
  </hyperlinks>
  <pageMargins left="0.7" right="0.7" top="0.78740157499999996" bottom="0.78740157499999996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58"/>
  <sheetViews>
    <sheetView showZeros="0" zoomScale="80" zoomScaleNormal="80" zoomScaleSheetLayoutView="100" workbookViewId="0">
      <pane ySplit="2" topLeftCell="A3" activePane="bottomLeft" state="frozen"/>
      <selection activeCell="D1" sqref="D1"/>
      <selection pane="bottomLeft" activeCell="E16" sqref="E16"/>
    </sheetView>
  </sheetViews>
  <sheetFormatPr baseColWidth="10" defaultRowHeight="15" x14ac:dyDescent="0.25"/>
  <cols>
    <col min="1" max="1" width="45.125" customWidth="1"/>
    <col min="2" max="2" width="27.875" style="55" customWidth="1"/>
    <col min="3" max="3" width="20.875" customWidth="1"/>
    <col min="4" max="4" width="20.125" customWidth="1"/>
    <col min="5" max="5" width="14.625" customWidth="1"/>
    <col min="7" max="7" width="14.25" customWidth="1"/>
    <col min="9" max="9" width="21.25" customWidth="1"/>
    <col min="10" max="11" width="13.375" customWidth="1"/>
    <col min="12" max="12" width="15.125" customWidth="1"/>
    <col min="13" max="13" width="10.375" customWidth="1"/>
    <col min="14" max="14" width="22.875" customWidth="1"/>
  </cols>
  <sheetData>
    <row r="1" spans="1:14" ht="143.25" customHeight="1" thickBot="1" x14ac:dyDescent="0.25">
      <c r="A1" s="132" t="s">
        <v>275</v>
      </c>
      <c r="B1" s="1" t="s">
        <v>639</v>
      </c>
      <c r="C1" s="2" t="s">
        <v>640</v>
      </c>
      <c r="D1" s="3"/>
      <c r="E1" s="422" t="s">
        <v>0</v>
      </c>
      <c r="F1" s="423"/>
      <c r="G1" s="423"/>
      <c r="H1" s="423"/>
      <c r="I1" s="161" t="str">
        <f>IF($I$2="","bitte geben Sie HIER die
Begrünungsfläche  in ha an","Fläche in ha")</f>
        <v>bitte geben Sie HIER die
Begrünungsfläche  in ha an</v>
      </c>
      <c r="J1" s="4" t="s">
        <v>828</v>
      </c>
      <c r="K1" s="4" t="s">
        <v>1</v>
      </c>
      <c r="L1" s="5" t="s">
        <v>829</v>
      </c>
      <c r="M1" s="490" t="s">
        <v>847</v>
      </c>
      <c r="N1" s="491"/>
    </row>
    <row r="2" spans="1:14" ht="46.5" customHeight="1" thickBot="1" x14ac:dyDescent="0.25">
      <c r="B2" s="7" t="s">
        <v>2</v>
      </c>
      <c r="C2" s="7" t="s">
        <v>3</v>
      </c>
      <c r="D2" s="8" t="s">
        <v>4</v>
      </c>
      <c r="E2" s="7" t="s">
        <v>5</v>
      </c>
      <c r="F2" s="9" t="s">
        <v>1</v>
      </c>
      <c r="G2" s="7" t="s">
        <v>833</v>
      </c>
      <c r="H2" s="10" t="s">
        <v>6</v>
      </c>
      <c r="I2" s="131"/>
      <c r="J2" s="11">
        <f>SUM(E4:E39,E42:E54)</f>
        <v>0</v>
      </c>
      <c r="K2" s="12">
        <f>SUM(F4:F39,F42:F54)</f>
        <v>0</v>
      </c>
      <c r="L2" s="13">
        <f>SUM(G4:G39,G42:G54)</f>
        <v>0</v>
      </c>
      <c r="M2" s="492"/>
      <c r="N2" s="493"/>
    </row>
    <row r="3" spans="1:14" ht="46.5" customHeight="1" thickBot="1" x14ac:dyDescent="0.25">
      <c r="A3" s="424" t="s">
        <v>7</v>
      </c>
      <c r="B3" s="425"/>
      <c r="C3" s="425"/>
      <c r="D3" s="425"/>
      <c r="E3" s="425"/>
      <c r="F3" s="425"/>
      <c r="G3" s="425"/>
      <c r="H3" s="426"/>
      <c r="I3" s="14"/>
      <c r="J3" s="15"/>
      <c r="K3" s="15"/>
      <c r="L3" s="15"/>
      <c r="M3" s="15"/>
    </row>
    <row r="4" spans="1:14" ht="21.75" customHeight="1" thickBot="1" x14ac:dyDescent="0.25">
      <c r="A4" s="20" t="s">
        <v>279</v>
      </c>
      <c r="B4" s="147">
        <v>1.3</v>
      </c>
      <c r="C4" s="192">
        <v>150</v>
      </c>
      <c r="D4" s="22">
        <f t="shared" ref="D4:D32" si="0">IF(ISERROR(C4*B4),0,C4*B4)</f>
        <v>195</v>
      </c>
      <c r="E4" s="180"/>
      <c r="F4" s="193">
        <f>IF(ISERROR(E4*B4),0,(E4*B4))</f>
        <v>0</v>
      </c>
      <c r="G4" s="194">
        <f t="shared" ref="G4:G39" si="1">IF(ISERROR(E4/C4),0,(E4/C4))</f>
        <v>0</v>
      </c>
      <c r="H4" s="171">
        <f t="shared" ref="H4:H39" si="2">IF(ISERROR($I$2*E4),0,($I$2*E4))</f>
        <v>0</v>
      </c>
      <c r="I4" s="14"/>
      <c r="J4" s="15"/>
      <c r="K4" s="15"/>
      <c r="L4" s="15"/>
      <c r="M4" s="15"/>
    </row>
    <row r="5" spans="1:14" ht="21.75" customHeight="1" thickBot="1" x14ac:dyDescent="0.25">
      <c r="A5" s="20" t="s">
        <v>10</v>
      </c>
      <c r="B5" s="147">
        <v>3.1850000000000001</v>
      </c>
      <c r="C5" s="192">
        <v>25</v>
      </c>
      <c r="D5" s="22">
        <f t="shared" si="0"/>
        <v>79.625</v>
      </c>
      <c r="E5" s="180"/>
      <c r="F5" s="193">
        <f t="shared" ref="F5:F39" si="3">IF(ISERROR(E5*B5),0,(E5*B5))</f>
        <v>0</v>
      </c>
      <c r="G5" s="194">
        <f t="shared" si="1"/>
        <v>0</v>
      </c>
      <c r="H5" s="171">
        <f t="shared" si="2"/>
        <v>0</v>
      </c>
      <c r="I5" s="19"/>
    </row>
    <row r="6" spans="1:14" ht="21.75" customHeight="1" thickBot="1" x14ac:dyDescent="0.25">
      <c r="A6" s="126" t="s">
        <v>287</v>
      </c>
      <c r="B6" s="136">
        <v>3.92</v>
      </c>
      <c r="C6" s="150">
        <v>25</v>
      </c>
      <c r="D6" s="127">
        <f t="shared" si="0"/>
        <v>98</v>
      </c>
      <c r="E6" s="181"/>
      <c r="F6" s="193">
        <f t="shared" si="3"/>
        <v>0</v>
      </c>
      <c r="G6" s="194">
        <f t="shared" si="1"/>
        <v>0</v>
      </c>
      <c r="H6" s="171">
        <f t="shared" si="2"/>
        <v>0</v>
      </c>
      <c r="I6" s="19"/>
    </row>
    <row r="7" spans="1:14" ht="21.75" customHeight="1" thickBot="1" x14ac:dyDescent="0.25">
      <c r="A7" s="123" t="s">
        <v>293</v>
      </c>
      <c r="B7" s="128">
        <v>2.355</v>
      </c>
      <c r="C7" s="129">
        <v>70</v>
      </c>
      <c r="D7" s="124">
        <f t="shared" si="0"/>
        <v>164.85</v>
      </c>
      <c r="E7" s="177"/>
      <c r="F7" s="193">
        <f t="shared" si="3"/>
        <v>0</v>
      </c>
      <c r="G7" s="194">
        <f t="shared" si="1"/>
        <v>0</v>
      </c>
      <c r="H7" s="171">
        <f t="shared" si="2"/>
        <v>0</v>
      </c>
      <c r="I7" s="19"/>
    </row>
    <row r="8" spans="1:14" ht="21.75" customHeight="1" x14ac:dyDescent="0.2">
      <c r="A8" s="115" t="s">
        <v>13</v>
      </c>
      <c r="B8" s="139">
        <v>3.2</v>
      </c>
      <c r="C8" s="140">
        <v>40</v>
      </c>
      <c r="D8" s="27">
        <f t="shared" si="0"/>
        <v>128</v>
      </c>
      <c r="E8" s="178"/>
      <c r="F8" s="168">
        <f t="shared" si="3"/>
        <v>0</v>
      </c>
      <c r="G8" s="166">
        <f t="shared" si="1"/>
        <v>0</v>
      </c>
      <c r="H8" s="167">
        <f t="shared" si="2"/>
        <v>0</v>
      </c>
      <c r="I8" s="19"/>
    </row>
    <row r="9" spans="1:14" ht="21.75" customHeight="1" x14ac:dyDescent="0.2">
      <c r="A9" s="25" t="s">
        <v>15</v>
      </c>
      <c r="B9" s="141">
        <v>3.51</v>
      </c>
      <c r="C9" s="142">
        <v>40</v>
      </c>
      <c r="D9" s="27">
        <f t="shared" si="0"/>
        <v>140.39999999999998</v>
      </c>
      <c r="E9" s="179"/>
      <c r="F9" s="172">
        <f t="shared" si="3"/>
        <v>0</v>
      </c>
      <c r="G9" s="173">
        <f t="shared" si="1"/>
        <v>0</v>
      </c>
      <c r="H9" s="174">
        <f t="shared" si="2"/>
        <v>0</v>
      </c>
      <c r="I9" s="19"/>
    </row>
    <row r="10" spans="1:14" ht="21.75" customHeight="1" thickBot="1" x14ac:dyDescent="0.25">
      <c r="A10" s="24" t="s">
        <v>18</v>
      </c>
      <c r="B10" s="147">
        <v>6.52</v>
      </c>
      <c r="C10" s="148">
        <v>30</v>
      </c>
      <c r="D10" s="22">
        <f t="shared" si="0"/>
        <v>195.6</v>
      </c>
      <c r="E10" s="180"/>
      <c r="F10" s="169">
        <f t="shared" si="3"/>
        <v>0</v>
      </c>
      <c r="G10" s="170">
        <f t="shared" si="1"/>
        <v>0</v>
      </c>
      <c r="H10" s="171">
        <f t="shared" si="2"/>
        <v>0</v>
      </c>
      <c r="I10" s="19"/>
    </row>
    <row r="11" spans="1:14" ht="21.75" customHeight="1" thickBot="1" x14ac:dyDescent="0.25">
      <c r="A11" s="24" t="s">
        <v>20</v>
      </c>
      <c r="B11" s="147">
        <v>1.5</v>
      </c>
      <c r="C11" s="192">
        <v>160</v>
      </c>
      <c r="D11" s="22">
        <f t="shared" si="0"/>
        <v>240</v>
      </c>
      <c r="E11" s="180"/>
      <c r="F11" s="193">
        <f t="shared" si="3"/>
        <v>0</v>
      </c>
      <c r="G11" s="194">
        <f t="shared" si="1"/>
        <v>0</v>
      </c>
      <c r="H11" s="171">
        <f t="shared" si="2"/>
        <v>0</v>
      </c>
      <c r="I11" s="19"/>
    </row>
    <row r="12" spans="1:14" ht="21.75" customHeight="1" thickBot="1" x14ac:dyDescent="0.25">
      <c r="A12" s="24" t="s">
        <v>318</v>
      </c>
      <c r="B12" s="147">
        <v>0.99</v>
      </c>
      <c r="C12" s="192">
        <v>120</v>
      </c>
      <c r="D12" s="22">
        <f t="shared" si="0"/>
        <v>118.8</v>
      </c>
      <c r="E12" s="180"/>
      <c r="F12" s="193">
        <f t="shared" si="3"/>
        <v>0</v>
      </c>
      <c r="G12" s="194">
        <f t="shared" si="1"/>
        <v>0</v>
      </c>
      <c r="H12" s="171">
        <f t="shared" si="2"/>
        <v>0</v>
      </c>
      <c r="I12" s="19"/>
    </row>
    <row r="13" spans="1:14" ht="21.75" customHeight="1" thickBot="1" x14ac:dyDescent="0.25">
      <c r="A13" s="24" t="s">
        <v>578</v>
      </c>
      <c r="B13" s="147">
        <v>3.1</v>
      </c>
      <c r="C13" s="192">
        <v>15</v>
      </c>
      <c r="D13" s="22">
        <f t="shared" si="0"/>
        <v>46.5</v>
      </c>
      <c r="E13" s="180"/>
      <c r="F13" s="193">
        <f t="shared" si="3"/>
        <v>0</v>
      </c>
      <c r="G13" s="194">
        <f t="shared" si="1"/>
        <v>0</v>
      </c>
      <c r="H13" s="171">
        <f t="shared" si="2"/>
        <v>0</v>
      </c>
      <c r="I13" s="19"/>
    </row>
    <row r="14" spans="1:14" ht="21.75" customHeight="1" thickBot="1" x14ac:dyDescent="0.25">
      <c r="A14" s="24" t="s">
        <v>24</v>
      </c>
      <c r="B14" s="147">
        <v>3.5300000000000002</v>
      </c>
      <c r="C14" s="148">
        <v>30</v>
      </c>
      <c r="D14" s="22">
        <f t="shared" si="0"/>
        <v>105.9</v>
      </c>
      <c r="E14" s="180"/>
      <c r="F14" s="193">
        <f t="shared" si="3"/>
        <v>0</v>
      </c>
      <c r="G14" s="194">
        <f t="shared" si="1"/>
        <v>0</v>
      </c>
      <c r="H14" s="171">
        <f t="shared" si="2"/>
        <v>0</v>
      </c>
      <c r="I14" s="19"/>
    </row>
    <row r="15" spans="1:14" ht="21.75" customHeight="1" thickBot="1" x14ac:dyDescent="0.25">
      <c r="A15" s="24" t="s">
        <v>26</v>
      </c>
      <c r="B15" s="147">
        <v>5.8599999999999994</v>
      </c>
      <c r="C15" s="319">
        <v>12</v>
      </c>
      <c r="D15" s="22">
        <f t="shared" si="0"/>
        <v>70.319999999999993</v>
      </c>
      <c r="E15" s="180"/>
      <c r="F15" s="193">
        <f t="shared" si="3"/>
        <v>0</v>
      </c>
      <c r="G15" s="194">
        <f t="shared" si="1"/>
        <v>0</v>
      </c>
      <c r="H15" s="171">
        <f t="shared" si="2"/>
        <v>0</v>
      </c>
      <c r="I15" s="19"/>
    </row>
    <row r="16" spans="1:14" ht="21.75" customHeight="1" thickBot="1" x14ac:dyDescent="0.25">
      <c r="A16" s="24" t="s">
        <v>29</v>
      </c>
      <c r="B16" s="147">
        <v>8.2349999999999994</v>
      </c>
      <c r="C16" s="320">
        <v>10</v>
      </c>
      <c r="D16" s="22">
        <f t="shared" si="0"/>
        <v>82.35</v>
      </c>
      <c r="E16" s="180"/>
      <c r="F16" s="193">
        <f t="shared" si="3"/>
        <v>0</v>
      </c>
      <c r="G16" s="194">
        <f t="shared" si="1"/>
        <v>0</v>
      </c>
      <c r="H16" s="171">
        <f t="shared" si="2"/>
        <v>0</v>
      </c>
      <c r="I16" s="19"/>
    </row>
    <row r="17" spans="1:9" ht="21.75" customHeight="1" thickBot="1" x14ac:dyDescent="0.25">
      <c r="A17" s="28" t="s">
        <v>31</v>
      </c>
      <c r="B17" s="128">
        <v>5.4350000000000005</v>
      </c>
      <c r="C17" s="138">
        <v>25</v>
      </c>
      <c r="D17" s="29">
        <f t="shared" si="0"/>
        <v>135.875</v>
      </c>
      <c r="E17" s="177"/>
      <c r="F17" s="193">
        <f t="shared" si="3"/>
        <v>0</v>
      </c>
      <c r="G17" s="194">
        <f t="shared" si="1"/>
        <v>0</v>
      </c>
      <c r="H17" s="171">
        <f t="shared" si="2"/>
        <v>0</v>
      </c>
      <c r="I17" s="19"/>
    </row>
    <row r="18" spans="1:9" ht="21.75" customHeight="1" x14ac:dyDescent="0.2">
      <c r="A18" s="117" t="s">
        <v>36</v>
      </c>
      <c r="B18" s="139">
        <v>3.6900000000000004</v>
      </c>
      <c r="C18" s="140">
        <v>20</v>
      </c>
      <c r="D18" s="27">
        <f t="shared" si="0"/>
        <v>73.800000000000011</v>
      </c>
      <c r="E18" s="178"/>
      <c r="F18" s="168">
        <f t="shared" si="3"/>
        <v>0</v>
      </c>
      <c r="G18" s="166">
        <f t="shared" si="1"/>
        <v>0</v>
      </c>
      <c r="H18" s="167">
        <f t="shared" si="2"/>
        <v>0</v>
      </c>
      <c r="I18" s="19"/>
    </row>
    <row r="19" spans="1:9" ht="21.75" customHeight="1" thickBot="1" x14ac:dyDescent="0.25">
      <c r="A19" s="34" t="s">
        <v>39</v>
      </c>
      <c r="B19" s="147">
        <v>5.08</v>
      </c>
      <c r="C19" s="192">
        <v>25</v>
      </c>
      <c r="D19" s="35">
        <f t="shared" si="0"/>
        <v>127</v>
      </c>
      <c r="E19" s="180"/>
      <c r="F19" s="169">
        <f t="shared" si="3"/>
        <v>0</v>
      </c>
      <c r="G19" s="170">
        <f t="shared" si="1"/>
        <v>0</v>
      </c>
      <c r="H19" s="171">
        <f t="shared" si="2"/>
        <v>0</v>
      </c>
      <c r="I19" s="19"/>
    </row>
    <row r="20" spans="1:9" ht="21.75" customHeight="1" thickBot="1" x14ac:dyDescent="0.25">
      <c r="A20" s="24" t="s">
        <v>41</v>
      </c>
      <c r="B20" s="147">
        <v>4.5449999999999999</v>
      </c>
      <c r="C20" s="192">
        <v>25</v>
      </c>
      <c r="D20" s="22">
        <f t="shared" si="0"/>
        <v>113.625</v>
      </c>
      <c r="E20" s="180"/>
      <c r="F20" s="193">
        <f t="shared" si="3"/>
        <v>0</v>
      </c>
      <c r="G20" s="194">
        <f t="shared" si="1"/>
        <v>0</v>
      </c>
      <c r="H20" s="171">
        <f t="shared" si="2"/>
        <v>0</v>
      </c>
      <c r="I20" s="19"/>
    </row>
    <row r="21" spans="1:9" ht="21.75" customHeight="1" thickBot="1" x14ac:dyDescent="0.25">
      <c r="A21" s="24" t="s">
        <v>43</v>
      </c>
      <c r="B21" s="147">
        <v>8.5599999999999987</v>
      </c>
      <c r="C21" s="192">
        <v>13</v>
      </c>
      <c r="D21" s="22">
        <f t="shared" si="0"/>
        <v>111.27999999999999</v>
      </c>
      <c r="E21" s="180"/>
      <c r="F21" s="193">
        <f t="shared" si="3"/>
        <v>0</v>
      </c>
      <c r="G21" s="194">
        <f t="shared" si="1"/>
        <v>0</v>
      </c>
      <c r="H21" s="171">
        <f t="shared" si="2"/>
        <v>0</v>
      </c>
      <c r="I21" s="19"/>
    </row>
    <row r="22" spans="1:9" ht="21.75" customHeight="1" thickBot="1" x14ac:dyDescent="0.25">
      <c r="A22" s="24" t="s">
        <v>45</v>
      </c>
      <c r="B22" s="147">
        <v>3.25</v>
      </c>
      <c r="C22" s="192">
        <v>70</v>
      </c>
      <c r="D22" s="22">
        <f t="shared" si="0"/>
        <v>227.5</v>
      </c>
      <c r="E22" s="180"/>
      <c r="F22" s="193">
        <f t="shared" si="3"/>
        <v>0</v>
      </c>
      <c r="G22" s="194">
        <f t="shared" si="1"/>
        <v>0</v>
      </c>
      <c r="H22" s="171">
        <f t="shared" si="2"/>
        <v>0</v>
      </c>
      <c r="I22" s="19"/>
    </row>
    <row r="23" spans="1:9" ht="21.75" customHeight="1" thickBot="1" x14ac:dyDescent="0.25">
      <c r="A23" s="24" t="s">
        <v>48</v>
      </c>
      <c r="B23" s="147">
        <v>8.58</v>
      </c>
      <c r="C23" s="192">
        <v>20</v>
      </c>
      <c r="D23" s="22">
        <f t="shared" si="0"/>
        <v>171.6</v>
      </c>
      <c r="E23" s="180"/>
      <c r="F23" s="193">
        <f t="shared" si="3"/>
        <v>0</v>
      </c>
      <c r="G23" s="194">
        <f t="shared" si="1"/>
        <v>0</v>
      </c>
      <c r="H23" s="171">
        <f t="shared" si="2"/>
        <v>0</v>
      </c>
      <c r="I23" s="19"/>
    </row>
    <row r="24" spans="1:9" ht="21.75" customHeight="1" thickBot="1" x14ac:dyDescent="0.25">
      <c r="A24" s="38" t="s">
        <v>579</v>
      </c>
      <c r="B24" s="321">
        <v>2.4300000000000002</v>
      </c>
      <c r="C24" s="322">
        <v>150</v>
      </c>
      <c r="D24" s="120">
        <f t="shared" si="0"/>
        <v>364.5</v>
      </c>
      <c r="E24" s="176"/>
      <c r="F24" s="193">
        <f t="shared" si="3"/>
        <v>0</v>
      </c>
      <c r="G24" s="194">
        <f t="shared" si="1"/>
        <v>0</v>
      </c>
      <c r="H24" s="171">
        <f t="shared" si="2"/>
        <v>0</v>
      </c>
      <c r="I24" s="19"/>
    </row>
    <row r="25" spans="1:9" ht="21.75" customHeight="1" thickBot="1" x14ac:dyDescent="0.25">
      <c r="A25" s="28" t="s">
        <v>407</v>
      </c>
      <c r="B25" s="128">
        <v>2.15</v>
      </c>
      <c r="C25" s="129">
        <v>120</v>
      </c>
      <c r="D25" s="29">
        <f t="shared" si="0"/>
        <v>258</v>
      </c>
      <c r="E25" s="177"/>
      <c r="F25" s="193">
        <f t="shared" si="3"/>
        <v>0</v>
      </c>
      <c r="G25" s="194">
        <f t="shared" si="1"/>
        <v>0</v>
      </c>
      <c r="H25" s="171">
        <f t="shared" si="2"/>
        <v>0</v>
      </c>
      <c r="I25" s="19"/>
    </row>
    <row r="26" spans="1:9" ht="21.75" customHeight="1" thickBot="1" x14ac:dyDescent="0.25">
      <c r="A26" s="117" t="s">
        <v>54</v>
      </c>
      <c r="B26" s="139">
        <v>2.59</v>
      </c>
      <c r="C26" s="323">
        <v>15</v>
      </c>
      <c r="D26" s="27">
        <f t="shared" si="0"/>
        <v>38.849999999999994</v>
      </c>
      <c r="E26" s="175"/>
      <c r="F26" s="193">
        <f t="shared" si="3"/>
        <v>0</v>
      </c>
      <c r="G26" s="194">
        <f t="shared" si="1"/>
        <v>0</v>
      </c>
      <c r="H26" s="171">
        <f t="shared" si="2"/>
        <v>0</v>
      </c>
      <c r="I26" s="19"/>
    </row>
    <row r="27" spans="1:9" ht="21.75" customHeight="1" thickBot="1" x14ac:dyDescent="0.25">
      <c r="A27" s="34" t="s">
        <v>56</v>
      </c>
      <c r="B27" s="147">
        <v>3.22</v>
      </c>
      <c r="C27" s="192">
        <v>20</v>
      </c>
      <c r="D27" s="22">
        <f t="shared" si="0"/>
        <v>64.400000000000006</v>
      </c>
      <c r="E27" s="195"/>
      <c r="F27" s="193">
        <f t="shared" si="3"/>
        <v>0</v>
      </c>
      <c r="G27" s="194">
        <f t="shared" si="1"/>
        <v>0</v>
      </c>
      <c r="H27" s="171">
        <f t="shared" si="2"/>
        <v>0</v>
      </c>
      <c r="I27" s="19"/>
    </row>
    <row r="28" spans="1:9" ht="21.75" customHeight="1" thickBot="1" x14ac:dyDescent="0.25">
      <c r="A28" s="122" t="s">
        <v>580</v>
      </c>
      <c r="B28" s="128">
        <v>5.28</v>
      </c>
      <c r="C28" s="129">
        <v>40</v>
      </c>
      <c r="D28" s="29">
        <f t="shared" si="0"/>
        <v>211.20000000000002</v>
      </c>
      <c r="E28" s="177"/>
      <c r="F28" s="193">
        <f t="shared" si="3"/>
        <v>0</v>
      </c>
      <c r="G28" s="194">
        <f t="shared" si="1"/>
        <v>0</v>
      </c>
      <c r="H28" s="171">
        <f t="shared" si="2"/>
        <v>0</v>
      </c>
      <c r="I28" s="19"/>
    </row>
    <row r="29" spans="1:9" ht="21.75" customHeight="1" thickBot="1" x14ac:dyDescent="0.25">
      <c r="A29" s="122" t="s">
        <v>445</v>
      </c>
      <c r="B29" s="128">
        <v>3</v>
      </c>
      <c r="C29" s="129">
        <v>25</v>
      </c>
      <c r="D29" s="29">
        <f t="shared" si="0"/>
        <v>75</v>
      </c>
      <c r="E29" s="177"/>
      <c r="F29" s="193">
        <f t="shared" si="3"/>
        <v>0</v>
      </c>
      <c r="G29" s="194">
        <f t="shared" si="1"/>
        <v>0</v>
      </c>
      <c r="H29" s="171">
        <f t="shared" si="2"/>
        <v>0</v>
      </c>
      <c r="I29" s="19"/>
    </row>
    <row r="30" spans="1:9" ht="21.75" customHeight="1" thickBot="1" x14ac:dyDescent="0.25">
      <c r="A30" s="24" t="s">
        <v>61</v>
      </c>
      <c r="B30" s="147">
        <v>1.88</v>
      </c>
      <c r="C30" s="192">
        <v>110</v>
      </c>
      <c r="D30" s="22">
        <f t="shared" si="0"/>
        <v>206.79999999999998</v>
      </c>
      <c r="E30" s="177"/>
      <c r="F30" s="193">
        <f t="shared" si="3"/>
        <v>0</v>
      </c>
      <c r="G30" s="194">
        <f t="shared" si="1"/>
        <v>0</v>
      </c>
      <c r="H30" s="171">
        <f t="shared" si="2"/>
        <v>0</v>
      </c>
      <c r="I30" s="19"/>
    </row>
    <row r="31" spans="1:9" ht="21.75" customHeight="1" thickBot="1" x14ac:dyDescent="0.25">
      <c r="A31" s="24" t="s">
        <v>63</v>
      </c>
      <c r="B31" s="147">
        <v>12.175000000000001</v>
      </c>
      <c r="C31" s="148">
        <v>12</v>
      </c>
      <c r="D31" s="22">
        <f t="shared" si="0"/>
        <v>146.10000000000002</v>
      </c>
      <c r="E31" s="177"/>
      <c r="F31" s="193">
        <f t="shared" si="3"/>
        <v>0</v>
      </c>
      <c r="G31" s="194">
        <f t="shared" si="1"/>
        <v>0</v>
      </c>
      <c r="H31" s="171">
        <f t="shared" si="2"/>
        <v>0</v>
      </c>
      <c r="I31" s="19"/>
    </row>
    <row r="32" spans="1:9" ht="21.75" customHeight="1" thickBot="1" x14ac:dyDescent="0.25">
      <c r="A32" s="162" t="s">
        <v>67</v>
      </c>
      <c r="B32" s="151">
        <v>2.7050000000000001</v>
      </c>
      <c r="C32" s="152">
        <v>80</v>
      </c>
      <c r="D32" s="120">
        <f t="shared" si="0"/>
        <v>216.4</v>
      </c>
      <c r="E32" s="176"/>
      <c r="F32" s="186">
        <f t="shared" si="3"/>
        <v>0</v>
      </c>
      <c r="G32" s="187">
        <f t="shared" si="1"/>
        <v>0</v>
      </c>
      <c r="H32" s="308">
        <f t="shared" si="2"/>
        <v>0</v>
      </c>
      <c r="I32" s="19"/>
    </row>
    <row r="33" spans="1:9" ht="21.75" customHeight="1" thickTop="1" thickBot="1" x14ac:dyDescent="0.25">
      <c r="A33" s="290" t="s">
        <v>595</v>
      </c>
      <c r="B33" s="291"/>
      <c r="C33" s="292"/>
      <c r="D33" s="293">
        <f t="shared" ref="D33:D39" si="4">IF(ISERROR(C33*B33),0,C33*B33)</f>
        <v>0</v>
      </c>
      <c r="E33" s="294"/>
      <c r="F33" s="309">
        <f t="shared" si="3"/>
        <v>0</v>
      </c>
      <c r="G33" s="310">
        <f t="shared" si="1"/>
        <v>0</v>
      </c>
      <c r="H33" s="311">
        <f t="shared" si="2"/>
        <v>0</v>
      </c>
      <c r="I33" s="19"/>
    </row>
    <row r="34" spans="1:9" ht="21.75" customHeight="1" thickBot="1" x14ac:dyDescent="0.25">
      <c r="A34" s="298" t="s">
        <v>596</v>
      </c>
      <c r="B34" s="147"/>
      <c r="C34" s="192"/>
      <c r="D34" s="22">
        <f t="shared" si="4"/>
        <v>0</v>
      </c>
      <c r="E34" s="177"/>
      <c r="F34" s="193">
        <f t="shared" si="3"/>
        <v>0</v>
      </c>
      <c r="G34" s="194">
        <f t="shared" si="1"/>
        <v>0</v>
      </c>
      <c r="H34" s="312">
        <f t="shared" si="2"/>
        <v>0</v>
      </c>
      <c r="I34" s="19"/>
    </row>
    <row r="35" spans="1:9" ht="21.75" customHeight="1" thickBot="1" x14ac:dyDescent="0.25">
      <c r="A35" s="298" t="s">
        <v>597</v>
      </c>
      <c r="B35" s="147"/>
      <c r="C35" s="192"/>
      <c r="D35" s="22">
        <f t="shared" si="4"/>
        <v>0</v>
      </c>
      <c r="E35" s="177"/>
      <c r="F35" s="193">
        <f t="shared" si="3"/>
        <v>0</v>
      </c>
      <c r="G35" s="194">
        <f t="shared" si="1"/>
        <v>0</v>
      </c>
      <c r="H35" s="312">
        <f t="shared" si="2"/>
        <v>0</v>
      </c>
      <c r="I35" s="19"/>
    </row>
    <row r="36" spans="1:9" ht="21.75" customHeight="1" thickBot="1" x14ac:dyDescent="0.25">
      <c r="A36" s="298" t="s">
        <v>598</v>
      </c>
      <c r="B36" s="147"/>
      <c r="C36" s="192"/>
      <c r="D36" s="22">
        <f t="shared" si="4"/>
        <v>0</v>
      </c>
      <c r="E36" s="177"/>
      <c r="F36" s="193">
        <f t="shared" si="3"/>
        <v>0</v>
      </c>
      <c r="G36" s="194">
        <f t="shared" si="1"/>
        <v>0</v>
      </c>
      <c r="H36" s="312">
        <f t="shared" si="2"/>
        <v>0</v>
      </c>
      <c r="I36" s="19"/>
    </row>
    <row r="37" spans="1:9" ht="21.75" customHeight="1" thickBot="1" x14ac:dyDescent="0.25">
      <c r="A37" s="298" t="s">
        <v>599</v>
      </c>
      <c r="B37" s="147"/>
      <c r="C37" s="192"/>
      <c r="D37" s="22">
        <f t="shared" si="4"/>
        <v>0</v>
      </c>
      <c r="E37" s="177"/>
      <c r="F37" s="193">
        <f t="shared" si="3"/>
        <v>0</v>
      </c>
      <c r="G37" s="194">
        <f t="shared" si="1"/>
        <v>0</v>
      </c>
      <c r="H37" s="312">
        <f t="shared" si="2"/>
        <v>0</v>
      </c>
      <c r="I37" s="19"/>
    </row>
    <row r="38" spans="1:9" ht="21.75" customHeight="1" thickBot="1" x14ac:dyDescent="0.25">
      <c r="A38" s="298" t="s">
        <v>600</v>
      </c>
      <c r="B38" s="147"/>
      <c r="C38" s="192"/>
      <c r="D38" s="22">
        <f t="shared" si="4"/>
        <v>0</v>
      </c>
      <c r="E38" s="177"/>
      <c r="F38" s="193">
        <f t="shared" si="3"/>
        <v>0</v>
      </c>
      <c r="G38" s="194">
        <f t="shared" si="1"/>
        <v>0</v>
      </c>
      <c r="H38" s="312">
        <f t="shared" si="2"/>
        <v>0</v>
      </c>
      <c r="I38" s="19"/>
    </row>
    <row r="39" spans="1:9" ht="21.75" customHeight="1" thickBot="1" x14ac:dyDescent="0.25">
      <c r="A39" s="300" t="s">
        <v>601</v>
      </c>
      <c r="B39" s="313"/>
      <c r="C39" s="314"/>
      <c r="D39" s="315">
        <f t="shared" si="4"/>
        <v>0</v>
      </c>
      <c r="E39" s="304"/>
      <c r="F39" s="316">
        <f t="shared" si="3"/>
        <v>0</v>
      </c>
      <c r="G39" s="317">
        <f t="shared" si="1"/>
        <v>0</v>
      </c>
      <c r="H39" s="318">
        <f t="shared" si="2"/>
        <v>0</v>
      </c>
      <c r="I39" s="19"/>
    </row>
    <row r="40" spans="1:9" ht="17.25" thickTop="1" thickBot="1" x14ac:dyDescent="0.25">
      <c r="A40" s="38"/>
      <c r="B40" s="39"/>
      <c r="C40" s="40"/>
      <c r="D40" s="41"/>
      <c r="E40" s="42"/>
      <c r="F40" s="43"/>
      <c r="G40" s="43"/>
      <c r="H40" s="44"/>
      <c r="I40" s="19"/>
    </row>
    <row r="41" spans="1:9" ht="28.5" customHeight="1" thickBot="1" x14ac:dyDescent="0.25">
      <c r="A41" s="430" t="s">
        <v>68</v>
      </c>
      <c r="B41" s="431"/>
      <c r="C41" s="431"/>
      <c r="D41" s="431"/>
      <c r="E41" s="431"/>
      <c r="F41" s="431"/>
      <c r="G41" s="431"/>
      <c r="H41" s="432"/>
      <c r="I41" s="19"/>
    </row>
    <row r="42" spans="1:9" ht="30.75" x14ac:dyDescent="0.2">
      <c r="A42" s="31" t="s">
        <v>641</v>
      </c>
      <c r="B42" s="17">
        <v>3.63</v>
      </c>
      <c r="C42" s="30">
        <v>25</v>
      </c>
      <c r="D42" s="283">
        <f t="shared" ref="D42:D54" si="5">IF(ISERROR(C42*B42),0,C42*B42)</f>
        <v>90.75</v>
      </c>
      <c r="E42" s="175"/>
      <c r="F42" s="165">
        <f t="shared" ref="F42:F53" si="6">IF(ISERROR(E42*B42),0,(E42*B42))</f>
        <v>0</v>
      </c>
      <c r="G42" s="166">
        <f t="shared" ref="G42:G54" si="7">IF(ISERROR(E42/C42),0,(E42/C42))</f>
        <v>0</v>
      </c>
      <c r="H42" s="167">
        <f t="shared" ref="H42:H54" si="8">IF(ISERROR($I$2*E42),0,($I$2*E42))</f>
        <v>0</v>
      </c>
      <c r="I42" s="19"/>
    </row>
    <row r="43" spans="1:9" ht="30.75" x14ac:dyDescent="0.2">
      <c r="A43" s="32" t="s">
        <v>642</v>
      </c>
      <c r="B43" s="26">
        <v>5.22</v>
      </c>
      <c r="C43" s="47">
        <v>20</v>
      </c>
      <c r="D43" s="284">
        <f t="shared" si="5"/>
        <v>104.39999999999999</v>
      </c>
      <c r="E43" s="179"/>
      <c r="F43" s="196">
        <f t="shared" si="6"/>
        <v>0</v>
      </c>
      <c r="G43" s="173">
        <f t="shared" si="7"/>
        <v>0</v>
      </c>
      <c r="H43" s="174">
        <f t="shared" si="8"/>
        <v>0</v>
      </c>
      <c r="I43" s="19"/>
    </row>
    <row r="44" spans="1:9" ht="30.75" x14ac:dyDescent="0.2">
      <c r="A44" s="32" t="s">
        <v>643</v>
      </c>
      <c r="B44" s="26">
        <v>2.31</v>
      </c>
      <c r="C44" s="48" t="s">
        <v>78</v>
      </c>
      <c r="D44" s="284">
        <f t="shared" si="5"/>
        <v>254.1</v>
      </c>
      <c r="E44" s="179"/>
      <c r="F44" s="196">
        <f t="shared" si="6"/>
        <v>0</v>
      </c>
      <c r="G44" s="173">
        <f t="shared" si="7"/>
        <v>0</v>
      </c>
      <c r="H44" s="174">
        <f t="shared" si="8"/>
        <v>0</v>
      </c>
      <c r="I44" s="19"/>
    </row>
    <row r="45" spans="1:9" ht="30.75" x14ac:dyDescent="0.2">
      <c r="A45" s="25" t="s">
        <v>644</v>
      </c>
      <c r="B45" s="26">
        <v>6.47</v>
      </c>
      <c r="C45" s="48" t="s">
        <v>93</v>
      </c>
      <c r="D45" s="284">
        <f t="shared" si="5"/>
        <v>194.1</v>
      </c>
      <c r="E45" s="179"/>
      <c r="F45" s="196">
        <f t="shared" si="6"/>
        <v>0</v>
      </c>
      <c r="G45" s="173">
        <f t="shared" si="7"/>
        <v>0</v>
      </c>
      <c r="H45" s="174">
        <f t="shared" si="8"/>
        <v>0</v>
      </c>
      <c r="I45" s="19"/>
    </row>
    <row r="46" spans="1:9" ht="21.75" customHeight="1" x14ac:dyDescent="0.2">
      <c r="A46" s="25" t="s">
        <v>645</v>
      </c>
      <c r="B46" s="26">
        <v>3.84</v>
      </c>
      <c r="C46" s="47">
        <v>25</v>
      </c>
      <c r="D46" s="284">
        <f t="shared" si="5"/>
        <v>96</v>
      </c>
      <c r="E46" s="179"/>
      <c r="F46" s="196">
        <f t="shared" si="6"/>
        <v>0</v>
      </c>
      <c r="G46" s="173">
        <f t="shared" si="7"/>
        <v>0</v>
      </c>
      <c r="H46" s="174">
        <f t="shared" si="8"/>
        <v>0</v>
      </c>
      <c r="I46" s="19"/>
    </row>
    <row r="47" spans="1:9" ht="21.75" customHeight="1" x14ac:dyDescent="0.2">
      <c r="A47" s="32" t="s">
        <v>646</v>
      </c>
      <c r="B47" s="26">
        <v>1.9</v>
      </c>
      <c r="C47" s="125">
        <v>110</v>
      </c>
      <c r="D47" s="284">
        <f t="shared" si="5"/>
        <v>209</v>
      </c>
      <c r="E47" s="179"/>
      <c r="F47" s="196">
        <f t="shared" si="6"/>
        <v>0</v>
      </c>
      <c r="G47" s="173">
        <f t="shared" si="7"/>
        <v>0</v>
      </c>
      <c r="H47" s="174">
        <f t="shared" si="8"/>
        <v>0</v>
      </c>
      <c r="I47" s="19"/>
    </row>
    <row r="48" spans="1:9" ht="21.75" customHeight="1" x14ac:dyDescent="0.2">
      <c r="A48" s="32" t="s">
        <v>647</v>
      </c>
      <c r="B48" s="26">
        <v>4.62</v>
      </c>
      <c r="C48" s="47">
        <v>25</v>
      </c>
      <c r="D48" s="284">
        <f t="shared" si="5"/>
        <v>115.5</v>
      </c>
      <c r="E48" s="179"/>
      <c r="F48" s="196">
        <f t="shared" si="6"/>
        <v>0</v>
      </c>
      <c r="G48" s="173">
        <f t="shared" si="7"/>
        <v>0</v>
      </c>
      <c r="H48" s="174">
        <f t="shared" si="8"/>
        <v>0</v>
      </c>
      <c r="I48" s="19"/>
    </row>
    <row r="49" spans="1:9" ht="21.75" customHeight="1" x14ac:dyDescent="0.2">
      <c r="A49" s="32" t="s">
        <v>648</v>
      </c>
      <c r="B49" s="26">
        <v>6.42</v>
      </c>
      <c r="C49" s="47">
        <v>12</v>
      </c>
      <c r="D49" s="284">
        <f t="shared" si="5"/>
        <v>77.039999999999992</v>
      </c>
      <c r="E49" s="179"/>
      <c r="F49" s="196">
        <f t="shared" si="6"/>
        <v>0</v>
      </c>
      <c r="G49" s="173">
        <f t="shared" si="7"/>
        <v>0</v>
      </c>
      <c r="H49" s="174">
        <f t="shared" si="8"/>
        <v>0</v>
      </c>
      <c r="I49" s="19"/>
    </row>
    <row r="50" spans="1:9" ht="21.75" customHeight="1" x14ac:dyDescent="0.2">
      <c r="A50" s="32" t="s">
        <v>649</v>
      </c>
      <c r="B50" s="26">
        <v>6.2</v>
      </c>
      <c r="C50" s="48" t="s">
        <v>81</v>
      </c>
      <c r="D50" s="284">
        <f t="shared" si="5"/>
        <v>155</v>
      </c>
      <c r="E50" s="179"/>
      <c r="F50" s="196">
        <f t="shared" si="6"/>
        <v>0</v>
      </c>
      <c r="G50" s="173">
        <f t="shared" si="7"/>
        <v>0</v>
      </c>
      <c r="H50" s="174">
        <f t="shared" si="8"/>
        <v>0</v>
      </c>
      <c r="I50" s="19"/>
    </row>
    <row r="51" spans="1:9" ht="30.75" x14ac:dyDescent="0.2">
      <c r="A51" s="25" t="s">
        <v>652</v>
      </c>
      <c r="B51" s="26">
        <v>5</v>
      </c>
      <c r="C51" s="48" t="s">
        <v>85</v>
      </c>
      <c r="D51" s="284">
        <f t="shared" si="5"/>
        <v>175</v>
      </c>
      <c r="E51" s="179"/>
      <c r="F51" s="196">
        <f t="shared" si="6"/>
        <v>0</v>
      </c>
      <c r="G51" s="173">
        <f t="shared" si="7"/>
        <v>0</v>
      </c>
      <c r="H51" s="174">
        <f t="shared" si="8"/>
        <v>0</v>
      </c>
      <c r="I51" s="19"/>
    </row>
    <row r="52" spans="1:9" ht="21.75" customHeight="1" x14ac:dyDescent="0.2">
      <c r="A52" s="32" t="s">
        <v>650</v>
      </c>
      <c r="B52" s="26">
        <v>3.65</v>
      </c>
      <c r="C52" s="48" t="s">
        <v>96</v>
      </c>
      <c r="D52" s="284">
        <f t="shared" si="5"/>
        <v>255.5</v>
      </c>
      <c r="E52" s="179"/>
      <c r="F52" s="196">
        <f t="shared" si="6"/>
        <v>0</v>
      </c>
      <c r="G52" s="173">
        <f t="shared" si="7"/>
        <v>0</v>
      </c>
      <c r="H52" s="174">
        <f t="shared" si="8"/>
        <v>0</v>
      </c>
      <c r="I52" s="19"/>
    </row>
    <row r="53" spans="1:9" ht="31.5" thickBot="1" x14ac:dyDescent="0.25">
      <c r="A53" s="34" t="s">
        <v>651</v>
      </c>
      <c r="B53" s="21">
        <v>3.75</v>
      </c>
      <c r="C53" s="56" t="s">
        <v>96</v>
      </c>
      <c r="D53" s="285">
        <f t="shared" si="5"/>
        <v>262.5</v>
      </c>
      <c r="E53" s="180"/>
      <c r="F53" s="197">
        <f t="shared" si="6"/>
        <v>0</v>
      </c>
      <c r="G53" s="170">
        <f t="shared" si="7"/>
        <v>0</v>
      </c>
      <c r="H53" s="171">
        <f t="shared" si="8"/>
        <v>0</v>
      </c>
      <c r="I53" s="19"/>
    </row>
    <row r="54" spans="1:9" ht="39.75" customHeight="1" thickBot="1" x14ac:dyDescent="0.25">
      <c r="A54" s="154" t="s">
        <v>602</v>
      </c>
      <c r="B54" s="128"/>
      <c r="C54" s="155"/>
      <c r="D54" s="286">
        <f t="shared" si="5"/>
        <v>0</v>
      </c>
      <c r="E54" s="177"/>
      <c r="F54" s="189">
        <f t="shared" ref="F54" si="9">IF(ISERROR(E54*B54),0,(E54*B54))</f>
        <v>0</v>
      </c>
      <c r="G54" s="190">
        <f t="shared" si="7"/>
        <v>0</v>
      </c>
      <c r="H54" s="191">
        <f t="shared" si="8"/>
        <v>0</v>
      </c>
    </row>
    <row r="55" spans="1:9" ht="14.25" x14ac:dyDescent="0.2">
      <c r="B55" s="50"/>
      <c r="C55" s="50"/>
      <c r="D55" s="50"/>
      <c r="E55" s="50"/>
      <c r="F55" s="50"/>
      <c r="G55" s="50"/>
      <c r="H55" s="50"/>
    </row>
    <row r="56" spans="1:9" ht="14.25" customHeight="1" x14ac:dyDescent="0.2">
      <c r="A56" s="51"/>
      <c r="B56" s="50"/>
      <c r="C56" s="50"/>
      <c r="D56" s="50"/>
      <c r="E56" s="50"/>
      <c r="F56" s="50"/>
      <c r="G56" s="50"/>
      <c r="H56" s="50"/>
    </row>
    <row r="57" spans="1:9" ht="14.25" x14ac:dyDescent="0.2">
      <c r="A57" s="52"/>
      <c r="B57" s="50"/>
      <c r="C57" s="50"/>
      <c r="D57" s="50"/>
      <c r="E57" s="50"/>
      <c r="F57" s="50"/>
      <c r="G57" s="50"/>
      <c r="H57" s="50"/>
    </row>
    <row r="58" spans="1:9" ht="14.25" x14ac:dyDescent="0.2">
      <c r="A58" s="53"/>
      <c r="B58" s="50"/>
      <c r="C58" s="50"/>
      <c r="D58" s="50"/>
      <c r="E58" s="50"/>
      <c r="F58" s="50"/>
      <c r="G58" s="50"/>
      <c r="H58" s="50"/>
    </row>
    <row r="59" spans="1:9" ht="14.25" x14ac:dyDescent="0.2">
      <c r="A59" s="54"/>
      <c r="B59" s="50"/>
      <c r="C59" s="50"/>
      <c r="D59" s="50"/>
      <c r="E59" s="50"/>
      <c r="F59" s="50"/>
      <c r="G59" s="50"/>
      <c r="H59" s="50"/>
    </row>
    <row r="60" spans="1:9" ht="14.25" x14ac:dyDescent="0.2">
      <c r="B60"/>
    </row>
    <row r="61" spans="1:9" ht="14.25" x14ac:dyDescent="0.2">
      <c r="B61"/>
    </row>
    <row r="62" spans="1:9" ht="14.25" x14ac:dyDescent="0.2">
      <c r="B62"/>
    </row>
    <row r="63" spans="1:9" ht="14.25" x14ac:dyDescent="0.2">
      <c r="B63"/>
    </row>
    <row r="64" spans="1:9" ht="14.25" x14ac:dyDescent="0.2">
      <c r="B64"/>
    </row>
    <row r="65" spans="2:2" ht="14.25" x14ac:dyDescent="0.2">
      <c r="B65"/>
    </row>
    <row r="66" spans="2:2" ht="14.25" x14ac:dyDescent="0.2">
      <c r="B66"/>
    </row>
    <row r="67" spans="2:2" ht="14.25" x14ac:dyDescent="0.2">
      <c r="B67"/>
    </row>
    <row r="68" spans="2:2" ht="14.25" x14ac:dyDescent="0.2">
      <c r="B68"/>
    </row>
    <row r="69" spans="2:2" ht="14.25" x14ac:dyDescent="0.2">
      <c r="B69"/>
    </row>
    <row r="70" spans="2:2" ht="14.25" x14ac:dyDescent="0.2">
      <c r="B70"/>
    </row>
    <row r="71" spans="2:2" ht="14.25" x14ac:dyDescent="0.2">
      <c r="B71"/>
    </row>
    <row r="72" spans="2:2" ht="14.25" x14ac:dyDescent="0.2">
      <c r="B72"/>
    </row>
    <row r="73" spans="2:2" ht="14.25" x14ac:dyDescent="0.2">
      <c r="B73"/>
    </row>
    <row r="74" spans="2:2" ht="14.25" x14ac:dyDescent="0.2">
      <c r="B74"/>
    </row>
    <row r="75" spans="2:2" ht="14.25" x14ac:dyDescent="0.2">
      <c r="B75"/>
    </row>
    <row r="76" spans="2:2" ht="14.25" x14ac:dyDescent="0.2">
      <c r="B76"/>
    </row>
    <row r="77" spans="2:2" ht="14.25" x14ac:dyDescent="0.2">
      <c r="B77"/>
    </row>
    <row r="78" spans="2:2" ht="14.25" x14ac:dyDescent="0.2">
      <c r="B78"/>
    </row>
    <row r="79" spans="2:2" ht="14.25" x14ac:dyDescent="0.2">
      <c r="B79"/>
    </row>
    <row r="80" spans="2:2" ht="14.25" x14ac:dyDescent="0.2">
      <c r="B80"/>
    </row>
    <row r="81" spans="2:2" ht="14.25" x14ac:dyDescent="0.2">
      <c r="B81"/>
    </row>
    <row r="82" spans="2:2" ht="14.25" x14ac:dyDescent="0.2">
      <c r="B82"/>
    </row>
    <row r="83" spans="2:2" ht="14.25" x14ac:dyDescent="0.2">
      <c r="B83"/>
    </row>
    <row r="84" spans="2:2" ht="14.25" x14ac:dyDescent="0.2">
      <c r="B84"/>
    </row>
    <row r="85" spans="2:2" ht="14.25" x14ac:dyDescent="0.2">
      <c r="B85"/>
    </row>
    <row r="86" spans="2:2" ht="14.25" x14ac:dyDescent="0.2">
      <c r="B86"/>
    </row>
    <row r="87" spans="2:2" ht="14.25" x14ac:dyDescent="0.2">
      <c r="B87"/>
    </row>
    <row r="88" spans="2:2" ht="14.25" x14ac:dyDescent="0.2">
      <c r="B88"/>
    </row>
    <row r="89" spans="2:2" ht="14.25" x14ac:dyDescent="0.2">
      <c r="B89"/>
    </row>
    <row r="90" spans="2:2" ht="14.25" x14ac:dyDescent="0.2">
      <c r="B90"/>
    </row>
    <row r="91" spans="2:2" ht="14.25" x14ac:dyDescent="0.2">
      <c r="B91"/>
    </row>
    <row r="92" spans="2:2" ht="14.25" x14ac:dyDescent="0.2">
      <c r="B92"/>
    </row>
    <row r="93" spans="2:2" ht="14.25" x14ac:dyDescent="0.2">
      <c r="B93"/>
    </row>
    <row r="94" spans="2:2" ht="14.25" x14ac:dyDescent="0.2">
      <c r="B94"/>
    </row>
    <row r="95" spans="2:2" ht="14.25" x14ac:dyDescent="0.2">
      <c r="B95"/>
    </row>
    <row r="96" spans="2:2" ht="14.25" x14ac:dyDescent="0.2">
      <c r="B96"/>
    </row>
    <row r="97" spans="2:2" ht="14.25" x14ac:dyDescent="0.2">
      <c r="B97"/>
    </row>
    <row r="98" spans="2:2" ht="14.25" x14ac:dyDescent="0.2">
      <c r="B98"/>
    </row>
    <row r="99" spans="2:2" ht="14.25" x14ac:dyDescent="0.2">
      <c r="B99"/>
    </row>
    <row r="100" spans="2:2" ht="14.25" x14ac:dyDescent="0.2">
      <c r="B100"/>
    </row>
    <row r="101" spans="2:2" ht="14.25" x14ac:dyDescent="0.2">
      <c r="B101"/>
    </row>
    <row r="102" spans="2:2" ht="14.25" x14ac:dyDescent="0.2">
      <c r="B102"/>
    </row>
    <row r="103" spans="2:2" ht="14.25" x14ac:dyDescent="0.2">
      <c r="B103"/>
    </row>
    <row r="104" spans="2:2" ht="14.25" x14ac:dyDescent="0.2">
      <c r="B104"/>
    </row>
    <row r="105" spans="2:2" ht="14.25" x14ac:dyDescent="0.2">
      <c r="B105"/>
    </row>
    <row r="106" spans="2:2" ht="14.25" x14ac:dyDescent="0.2">
      <c r="B106"/>
    </row>
    <row r="107" spans="2:2" ht="14.25" x14ac:dyDescent="0.2">
      <c r="B107"/>
    </row>
    <row r="108" spans="2:2" ht="14.25" x14ac:dyDescent="0.2">
      <c r="B108"/>
    </row>
    <row r="109" spans="2:2" ht="14.25" x14ac:dyDescent="0.2">
      <c r="B109"/>
    </row>
    <row r="110" spans="2:2" ht="14.25" x14ac:dyDescent="0.2">
      <c r="B110"/>
    </row>
    <row r="111" spans="2:2" ht="14.25" x14ac:dyDescent="0.2">
      <c r="B111"/>
    </row>
    <row r="112" spans="2:2" ht="14.25" x14ac:dyDescent="0.2">
      <c r="B112"/>
    </row>
    <row r="113" spans="2:2" ht="14.25" x14ac:dyDescent="0.2">
      <c r="B113"/>
    </row>
    <row r="114" spans="2:2" ht="14.25" x14ac:dyDescent="0.2">
      <c r="B114"/>
    </row>
    <row r="115" spans="2:2" ht="14.25" x14ac:dyDescent="0.2">
      <c r="B115"/>
    </row>
    <row r="116" spans="2:2" ht="14.25" x14ac:dyDescent="0.2">
      <c r="B116"/>
    </row>
    <row r="117" spans="2:2" ht="14.25" x14ac:dyDescent="0.2">
      <c r="B117"/>
    </row>
    <row r="118" spans="2:2" ht="14.25" x14ac:dyDescent="0.2">
      <c r="B118"/>
    </row>
    <row r="119" spans="2:2" ht="14.25" x14ac:dyDescent="0.2">
      <c r="B119"/>
    </row>
    <row r="120" spans="2:2" ht="14.25" x14ac:dyDescent="0.2">
      <c r="B120"/>
    </row>
    <row r="121" spans="2:2" ht="14.25" x14ac:dyDescent="0.2">
      <c r="B121"/>
    </row>
    <row r="122" spans="2:2" ht="14.25" x14ac:dyDescent="0.2">
      <c r="B122"/>
    </row>
    <row r="123" spans="2:2" ht="14.25" x14ac:dyDescent="0.2">
      <c r="B123"/>
    </row>
    <row r="124" spans="2:2" ht="14.25" x14ac:dyDescent="0.2">
      <c r="B124"/>
    </row>
    <row r="125" spans="2:2" ht="14.25" x14ac:dyDescent="0.2">
      <c r="B125"/>
    </row>
    <row r="126" spans="2:2" ht="14.25" x14ac:dyDescent="0.2">
      <c r="B126"/>
    </row>
    <row r="127" spans="2:2" ht="14.25" x14ac:dyDescent="0.2">
      <c r="B127"/>
    </row>
    <row r="128" spans="2:2" ht="14.25" x14ac:dyDescent="0.2">
      <c r="B128"/>
    </row>
    <row r="129" spans="2:2" ht="14.25" x14ac:dyDescent="0.2">
      <c r="B129"/>
    </row>
    <row r="130" spans="2:2" ht="14.25" x14ac:dyDescent="0.2">
      <c r="B130"/>
    </row>
    <row r="131" spans="2:2" ht="14.25" x14ac:dyDescent="0.2">
      <c r="B131"/>
    </row>
    <row r="132" spans="2:2" ht="14.25" x14ac:dyDescent="0.2">
      <c r="B132"/>
    </row>
    <row r="133" spans="2:2" ht="14.25" x14ac:dyDescent="0.2">
      <c r="B133"/>
    </row>
    <row r="134" spans="2:2" ht="14.25" x14ac:dyDescent="0.2">
      <c r="B134"/>
    </row>
    <row r="135" spans="2:2" ht="14.25" x14ac:dyDescent="0.2">
      <c r="B135"/>
    </row>
    <row r="136" spans="2:2" ht="14.25" x14ac:dyDescent="0.2">
      <c r="B136"/>
    </row>
    <row r="137" spans="2:2" ht="14.25" x14ac:dyDescent="0.2">
      <c r="B137"/>
    </row>
    <row r="138" spans="2:2" ht="14.25" x14ac:dyDescent="0.2">
      <c r="B138"/>
    </row>
    <row r="139" spans="2:2" ht="14.25" x14ac:dyDescent="0.2">
      <c r="B139"/>
    </row>
    <row r="140" spans="2:2" ht="14.25" x14ac:dyDescent="0.2">
      <c r="B140"/>
    </row>
    <row r="141" spans="2:2" ht="14.25" x14ac:dyDescent="0.2">
      <c r="B141"/>
    </row>
    <row r="142" spans="2:2" ht="14.25" x14ac:dyDescent="0.2">
      <c r="B142"/>
    </row>
    <row r="143" spans="2:2" ht="14.25" x14ac:dyDescent="0.2">
      <c r="B143"/>
    </row>
    <row r="144" spans="2:2" ht="14.25" x14ac:dyDescent="0.2">
      <c r="B144"/>
    </row>
    <row r="145" spans="2:2" ht="14.25" x14ac:dyDescent="0.2">
      <c r="B145"/>
    </row>
    <row r="146" spans="2:2" ht="14.25" x14ac:dyDescent="0.2">
      <c r="B146"/>
    </row>
    <row r="147" spans="2:2" ht="14.25" x14ac:dyDescent="0.2">
      <c r="B147"/>
    </row>
    <row r="148" spans="2:2" ht="14.25" x14ac:dyDescent="0.2">
      <c r="B148"/>
    </row>
    <row r="149" spans="2:2" ht="14.25" x14ac:dyDescent="0.2">
      <c r="B149"/>
    </row>
    <row r="150" spans="2:2" ht="14.25" x14ac:dyDescent="0.2">
      <c r="B150"/>
    </row>
    <row r="151" spans="2:2" ht="14.25" x14ac:dyDescent="0.2">
      <c r="B151"/>
    </row>
    <row r="152" spans="2:2" ht="14.25" x14ac:dyDescent="0.2">
      <c r="B152"/>
    </row>
    <row r="153" spans="2:2" ht="14.25" x14ac:dyDescent="0.2">
      <c r="B153"/>
    </row>
    <row r="154" spans="2:2" ht="14.25" x14ac:dyDescent="0.2">
      <c r="B154"/>
    </row>
    <row r="155" spans="2:2" ht="14.25" x14ac:dyDescent="0.2">
      <c r="B155"/>
    </row>
    <row r="156" spans="2:2" ht="14.25" x14ac:dyDescent="0.2">
      <c r="B156"/>
    </row>
    <row r="157" spans="2:2" ht="14.25" x14ac:dyDescent="0.2">
      <c r="B157"/>
    </row>
    <row r="158" spans="2:2" ht="14.25" x14ac:dyDescent="0.2">
      <c r="B158"/>
    </row>
    <row r="159" spans="2:2" ht="14.25" x14ac:dyDescent="0.2">
      <c r="B159"/>
    </row>
    <row r="160" spans="2:2" ht="14.25" x14ac:dyDescent="0.2">
      <c r="B160"/>
    </row>
    <row r="161" spans="2:2" ht="14.25" x14ac:dyDescent="0.2">
      <c r="B161"/>
    </row>
    <row r="162" spans="2:2" ht="14.25" x14ac:dyDescent="0.2">
      <c r="B162"/>
    </row>
    <row r="163" spans="2:2" ht="14.25" x14ac:dyDescent="0.2">
      <c r="B163"/>
    </row>
    <row r="164" spans="2:2" ht="14.25" x14ac:dyDescent="0.2">
      <c r="B164"/>
    </row>
    <row r="165" spans="2:2" ht="14.25" x14ac:dyDescent="0.2">
      <c r="B165"/>
    </row>
    <row r="166" spans="2:2" ht="14.25" x14ac:dyDescent="0.2">
      <c r="B166"/>
    </row>
    <row r="167" spans="2:2" ht="14.25" x14ac:dyDescent="0.2">
      <c r="B167"/>
    </row>
    <row r="168" spans="2:2" ht="14.25" x14ac:dyDescent="0.2">
      <c r="B168"/>
    </row>
    <row r="169" spans="2:2" ht="14.25" x14ac:dyDescent="0.2">
      <c r="B169"/>
    </row>
    <row r="170" spans="2:2" ht="14.25" x14ac:dyDescent="0.2">
      <c r="B170"/>
    </row>
    <row r="171" spans="2:2" ht="14.25" x14ac:dyDescent="0.2">
      <c r="B171"/>
    </row>
    <row r="172" spans="2:2" ht="14.25" x14ac:dyDescent="0.2">
      <c r="B172"/>
    </row>
    <row r="173" spans="2:2" ht="14.25" x14ac:dyDescent="0.2">
      <c r="B173"/>
    </row>
    <row r="174" spans="2:2" ht="14.25" x14ac:dyDescent="0.2">
      <c r="B174"/>
    </row>
    <row r="175" spans="2:2" ht="14.25" x14ac:dyDescent="0.2">
      <c r="B175"/>
    </row>
    <row r="176" spans="2:2" ht="14.25" x14ac:dyDescent="0.2">
      <c r="B176"/>
    </row>
    <row r="177" spans="2:2" ht="14.25" x14ac:dyDescent="0.2">
      <c r="B177"/>
    </row>
    <row r="178" spans="2:2" ht="14.25" x14ac:dyDescent="0.2">
      <c r="B178"/>
    </row>
    <row r="179" spans="2:2" ht="14.25" x14ac:dyDescent="0.2">
      <c r="B179"/>
    </row>
    <row r="180" spans="2:2" ht="14.25" x14ac:dyDescent="0.2">
      <c r="B180"/>
    </row>
    <row r="181" spans="2:2" ht="14.25" x14ac:dyDescent="0.2">
      <c r="B181"/>
    </row>
    <row r="182" spans="2:2" ht="14.25" x14ac:dyDescent="0.2">
      <c r="B182"/>
    </row>
    <row r="183" spans="2:2" ht="14.25" x14ac:dyDescent="0.2">
      <c r="B183"/>
    </row>
    <row r="184" spans="2:2" ht="14.25" x14ac:dyDescent="0.2">
      <c r="B184"/>
    </row>
    <row r="185" spans="2:2" ht="14.25" x14ac:dyDescent="0.2">
      <c r="B185"/>
    </row>
    <row r="186" spans="2:2" ht="14.25" x14ac:dyDescent="0.2">
      <c r="B186"/>
    </row>
    <row r="187" spans="2:2" ht="14.25" x14ac:dyDescent="0.2">
      <c r="B187"/>
    </row>
    <row r="188" spans="2:2" ht="14.25" x14ac:dyDescent="0.2">
      <c r="B188"/>
    </row>
    <row r="189" spans="2:2" ht="14.25" x14ac:dyDescent="0.2">
      <c r="B189"/>
    </row>
    <row r="190" spans="2:2" ht="14.25" x14ac:dyDescent="0.2">
      <c r="B190"/>
    </row>
    <row r="191" spans="2:2" ht="14.25" x14ac:dyDescent="0.2">
      <c r="B191"/>
    </row>
    <row r="192" spans="2:2" ht="14.25" x14ac:dyDescent="0.2">
      <c r="B192"/>
    </row>
    <row r="193" spans="2:2" ht="14.25" x14ac:dyDescent="0.2">
      <c r="B193"/>
    </row>
    <row r="194" spans="2:2" ht="14.25" x14ac:dyDescent="0.2">
      <c r="B194"/>
    </row>
    <row r="195" spans="2:2" ht="14.25" x14ac:dyDescent="0.2">
      <c r="B195"/>
    </row>
    <row r="196" spans="2:2" ht="14.25" x14ac:dyDescent="0.2">
      <c r="B196"/>
    </row>
    <row r="197" spans="2:2" ht="14.25" x14ac:dyDescent="0.2">
      <c r="B197"/>
    </row>
    <row r="198" spans="2:2" ht="14.25" x14ac:dyDescent="0.2">
      <c r="B198"/>
    </row>
    <row r="199" spans="2:2" ht="14.25" x14ac:dyDescent="0.2">
      <c r="B199"/>
    </row>
    <row r="200" spans="2:2" ht="14.25" x14ac:dyDescent="0.2">
      <c r="B200"/>
    </row>
    <row r="201" spans="2:2" ht="14.25" x14ac:dyDescent="0.2">
      <c r="B201"/>
    </row>
    <row r="202" spans="2:2" ht="14.25" x14ac:dyDescent="0.2">
      <c r="B202"/>
    </row>
    <row r="203" spans="2:2" ht="14.25" x14ac:dyDescent="0.2">
      <c r="B203"/>
    </row>
    <row r="204" spans="2:2" ht="14.25" x14ac:dyDescent="0.2">
      <c r="B204"/>
    </row>
    <row r="205" spans="2:2" ht="14.25" x14ac:dyDescent="0.2">
      <c r="B205"/>
    </row>
    <row r="206" spans="2:2" ht="14.25" x14ac:dyDescent="0.2">
      <c r="B206"/>
    </row>
    <row r="207" spans="2:2" ht="14.25" x14ac:dyDescent="0.2">
      <c r="B207"/>
    </row>
    <row r="208" spans="2:2" ht="14.25" x14ac:dyDescent="0.2">
      <c r="B208"/>
    </row>
    <row r="209" spans="2:2" ht="14.25" x14ac:dyDescent="0.2">
      <c r="B209"/>
    </row>
    <row r="210" spans="2:2" ht="14.25" x14ac:dyDescent="0.2">
      <c r="B210"/>
    </row>
    <row r="211" spans="2:2" ht="14.25" x14ac:dyDescent="0.2">
      <c r="B211"/>
    </row>
    <row r="212" spans="2:2" ht="14.25" x14ac:dyDescent="0.2">
      <c r="B212"/>
    </row>
    <row r="213" spans="2:2" ht="14.25" x14ac:dyDescent="0.2">
      <c r="B213"/>
    </row>
    <row r="214" spans="2:2" ht="14.25" x14ac:dyDescent="0.2">
      <c r="B214"/>
    </row>
    <row r="215" spans="2:2" ht="14.25" x14ac:dyDescent="0.2">
      <c r="B215"/>
    </row>
    <row r="216" spans="2:2" ht="14.25" x14ac:dyDescent="0.2">
      <c r="B216"/>
    </row>
    <row r="217" spans="2:2" ht="14.25" x14ac:dyDescent="0.2">
      <c r="B217"/>
    </row>
    <row r="218" spans="2:2" ht="14.25" x14ac:dyDescent="0.2">
      <c r="B218"/>
    </row>
    <row r="219" spans="2:2" ht="14.25" x14ac:dyDescent="0.2">
      <c r="B219"/>
    </row>
    <row r="220" spans="2:2" ht="14.25" x14ac:dyDescent="0.2">
      <c r="B220"/>
    </row>
    <row r="221" spans="2:2" ht="14.25" x14ac:dyDescent="0.2">
      <c r="B221"/>
    </row>
    <row r="222" spans="2:2" ht="14.25" x14ac:dyDescent="0.2">
      <c r="B222"/>
    </row>
    <row r="223" spans="2:2" ht="14.25" x14ac:dyDescent="0.2">
      <c r="B223"/>
    </row>
    <row r="224" spans="2:2" ht="14.25" x14ac:dyDescent="0.2">
      <c r="B224"/>
    </row>
    <row r="225" spans="2:2" ht="14.25" x14ac:dyDescent="0.2">
      <c r="B225"/>
    </row>
    <row r="226" spans="2:2" ht="14.25" x14ac:dyDescent="0.2">
      <c r="B226"/>
    </row>
    <row r="227" spans="2:2" ht="14.25" x14ac:dyDescent="0.2">
      <c r="B227"/>
    </row>
    <row r="228" spans="2:2" ht="14.25" x14ac:dyDescent="0.2">
      <c r="B228"/>
    </row>
    <row r="229" spans="2:2" ht="14.25" x14ac:dyDescent="0.2">
      <c r="B229"/>
    </row>
    <row r="230" spans="2:2" ht="14.25" x14ac:dyDescent="0.2">
      <c r="B230"/>
    </row>
    <row r="231" spans="2:2" ht="14.25" x14ac:dyDescent="0.2">
      <c r="B231"/>
    </row>
    <row r="232" spans="2:2" ht="14.25" x14ac:dyDescent="0.2">
      <c r="B232"/>
    </row>
    <row r="233" spans="2:2" ht="14.25" x14ac:dyDescent="0.2">
      <c r="B233"/>
    </row>
    <row r="234" spans="2:2" ht="14.25" x14ac:dyDescent="0.2">
      <c r="B234"/>
    </row>
    <row r="235" spans="2:2" ht="14.25" x14ac:dyDescent="0.2">
      <c r="B235"/>
    </row>
    <row r="236" spans="2:2" ht="14.25" x14ac:dyDescent="0.2">
      <c r="B236"/>
    </row>
    <row r="237" spans="2:2" ht="14.25" x14ac:dyDescent="0.2">
      <c r="B237"/>
    </row>
    <row r="238" spans="2:2" ht="14.25" x14ac:dyDescent="0.2">
      <c r="B238"/>
    </row>
    <row r="239" spans="2:2" ht="14.25" x14ac:dyDescent="0.2">
      <c r="B239"/>
    </row>
    <row r="240" spans="2:2" ht="14.25" x14ac:dyDescent="0.2">
      <c r="B240"/>
    </row>
    <row r="241" spans="2:2" ht="14.25" x14ac:dyDescent="0.2">
      <c r="B241"/>
    </row>
    <row r="242" spans="2:2" ht="14.25" x14ac:dyDescent="0.2">
      <c r="B242"/>
    </row>
    <row r="243" spans="2:2" ht="14.25" x14ac:dyDescent="0.2">
      <c r="B243"/>
    </row>
    <row r="244" spans="2:2" ht="14.25" x14ac:dyDescent="0.2">
      <c r="B244"/>
    </row>
    <row r="245" spans="2:2" ht="14.25" x14ac:dyDescent="0.2">
      <c r="B245"/>
    </row>
    <row r="246" spans="2:2" ht="14.25" x14ac:dyDescent="0.2">
      <c r="B246"/>
    </row>
    <row r="247" spans="2:2" ht="14.25" x14ac:dyDescent="0.2">
      <c r="B247"/>
    </row>
    <row r="248" spans="2:2" ht="14.25" x14ac:dyDescent="0.2">
      <c r="B248"/>
    </row>
    <row r="249" spans="2:2" ht="14.25" x14ac:dyDescent="0.2">
      <c r="B249"/>
    </row>
    <row r="250" spans="2:2" ht="14.25" x14ac:dyDescent="0.2">
      <c r="B250"/>
    </row>
    <row r="251" spans="2:2" ht="14.25" x14ac:dyDescent="0.2">
      <c r="B251"/>
    </row>
    <row r="252" spans="2:2" ht="14.25" x14ac:dyDescent="0.2">
      <c r="B252"/>
    </row>
    <row r="253" spans="2:2" ht="14.25" x14ac:dyDescent="0.2">
      <c r="B253"/>
    </row>
    <row r="254" spans="2:2" ht="14.25" x14ac:dyDescent="0.2">
      <c r="B254"/>
    </row>
    <row r="255" spans="2:2" ht="14.25" x14ac:dyDescent="0.2">
      <c r="B255"/>
    </row>
    <row r="256" spans="2:2" ht="14.25" x14ac:dyDescent="0.2">
      <c r="B256"/>
    </row>
    <row r="257" spans="2:2" ht="14.25" x14ac:dyDescent="0.2">
      <c r="B257"/>
    </row>
    <row r="258" spans="2:2" ht="14.25" x14ac:dyDescent="0.2">
      <c r="B258"/>
    </row>
  </sheetData>
  <sheetProtection password="CAEF" sheet="1" objects="1" scenarios="1"/>
  <mergeCells count="4">
    <mergeCell ref="E1:H1"/>
    <mergeCell ref="A3:H3"/>
    <mergeCell ref="A41:H41"/>
    <mergeCell ref="M1:N2"/>
  </mergeCells>
  <conditionalFormatting sqref="I1">
    <cfRule type="expression" dxfId="7" priority="2">
      <formula>$I$2=""</formula>
    </cfRule>
  </conditionalFormatting>
  <conditionalFormatting sqref="I2">
    <cfRule type="expression" dxfId="6" priority="1">
      <formula>$I$2=""</formula>
    </cfRule>
  </conditionalFormatting>
  <hyperlinks>
    <hyperlink ref="M1:N2" location="'Zusammenfassung BIO'!A1" display="'Zusammenfassung BIO'!A1"/>
  </hyperlinks>
  <pageMargins left="0.7" right="0.7" top="0.78740157499999996" bottom="0.78740157499999996" header="0.3" footer="0.3"/>
  <pageSetup paperSize="9" scale="33" fitToHeight="3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7"/>
  <sheetViews>
    <sheetView workbookViewId="0">
      <selection activeCell="E7" sqref="E7"/>
    </sheetView>
  </sheetViews>
  <sheetFormatPr baseColWidth="10" defaultRowHeight="14.25" x14ac:dyDescent="0.2"/>
  <cols>
    <col min="1" max="1" width="27.375" customWidth="1"/>
    <col min="2" max="2" width="13" customWidth="1"/>
    <col min="3" max="3" width="12.5" bestFit="1" customWidth="1"/>
    <col min="4" max="4" width="24.75" bestFit="1" customWidth="1"/>
    <col min="5" max="5" width="24.875" bestFit="1" customWidth="1"/>
    <col min="9" max="9" width="14.75" customWidth="1"/>
    <col min="11" max="11" width="14.5" customWidth="1"/>
  </cols>
  <sheetData>
    <row r="1" spans="1:11" ht="39" customHeight="1" thickBot="1" x14ac:dyDescent="0.25">
      <c r="A1" s="427" t="s">
        <v>830</v>
      </c>
      <c r="B1" s="428"/>
      <c r="C1" s="428"/>
      <c r="D1" s="428"/>
      <c r="E1" s="428"/>
      <c r="F1" s="429"/>
      <c r="H1" s="495" t="s">
        <v>864</v>
      </c>
      <c r="I1" s="496"/>
      <c r="J1" s="569" t="s">
        <v>867</v>
      </c>
      <c r="K1" s="570"/>
    </row>
    <row r="2" spans="1:11" ht="15" thickBot="1" x14ac:dyDescent="0.25">
      <c r="H2" s="497"/>
      <c r="I2" s="498"/>
      <c r="J2" s="568"/>
      <c r="K2" s="571"/>
    </row>
    <row r="3" spans="1:11" ht="58.5" customHeight="1" thickBot="1" x14ac:dyDescent="0.25">
      <c r="A3" s="325" t="s">
        <v>831</v>
      </c>
      <c r="B3" s="325" t="s">
        <v>835</v>
      </c>
      <c r="C3" s="325" t="s">
        <v>837</v>
      </c>
      <c r="D3" s="325" t="s">
        <v>832</v>
      </c>
      <c r="E3" s="334" t="str">
        <f>CONCATENATE("Kosten in € für die Gesamtfläche von ",'Begr.-Rechner Konventionell'!$I$2," ha")</f>
        <v>Kosten in € für die Gesamtfläche von  ha</v>
      </c>
      <c r="H3" s="497"/>
      <c r="I3" s="498"/>
      <c r="J3" s="568"/>
      <c r="K3" s="571"/>
    </row>
    <row r="4" spans="1:11" ht="21.75" customHeight="1" thickBot="1" x14ac:dyDescent="0.25">
      <c r="A4" s="410" t="str">
        <f>IF('Begr.-Rechner BIO'!$I$2&lt;&gt;"",CONCATENATE('Begr.-Rechner BIO'!$I$2," ha"),"")</f>
        <v/>
      </c>
      <c r="B4" s="411" t="str">
        <f>IF('Begr.-Rechner BIO'!$J$2&gt;0,CONCATENATE('Begr.-Rechner BIO'!$J$2, " kg/ha"),"")</f>
        <v/>
      </c>
      <c r="C4" s="410" t="str">
        <f>IF('Begr.-Rechner BIO'!$K$2&gt;0,CONCATENATE('Begr.-Rechner BIO'!$K$2," €"),"")</f>
        <v/>
      </c>
      <c r="D4" s="412" t="str">
        <f>IF('Begr.-Rechner BIO'!$L$2&gt;0,'Begr.-Rechner BIO'!$L$2,"")</f>
        <v/>
      </c>
      <c r="E4" s="411" t="str">
        <f>IF(SUM(F7:F27)&gt;0,CONCATENATE(SUM(F7:F27)," €"),"")</f>
        <v/>
      </c>
      <c r="H4" s="499"/>
      <c r="I4" s="500"/>
      <c r="J4" s="572"/>
      <c r="K4" s="573"/>
    </row>
    <row r="5" spans="1:11" ht="15" thickBot="1" x14ac:dyDescent="0.25"/>
    <row r="6" spans="1:11" ht="29.25" customHeight="1" thickBot="1" x14ac:dyDescent="0.25">
      <c r="A6" s="325" t="s">
        <v>834</v>
      </c>
      <c r="B6" s="326" t="s">
        <v>5</v>
      </c>
      <c r="C6" s="327" t="s">
        <v>1</v>
      </c>
      <c r="D6" s="326" t="s">
        <v>833</v>
      </c>
      <c r="E6" s="337" t="s">
        <v>838</v>
      </c>
      <c r="F6" s="328" t="s">
        <v>836</v>
      </c>
    </row>
    <row r="7" spans="1:11" ht="15" x14ac:dyDescent="0.2">
      <c r="A7" s="420" t="str">
        <f t="array" ref="A7">IFERROR(INDEX('BIO (2)'!A:A,SMALL(IF('BIO (2)'!$E$3:$E$51&gt;0,ROW($3:$51)),ROW(A1))),"")</f>
        <v/>
      </c>
      <c r="B7" s="335" t="str">
        <f t="array" ref="B7">IFERROR(INDEX('BIO (2)'!E:E,SMALL(IF('BIO (2)'!$E$3:$E$51&gt;0,ROW($3:$51)),ROW(A1))),"")</f>
        <v/>
      </c>
      <c r="C7" s="335" t="str">
        <f t="array" ref="C7">IFERROR(INDEX('BIO (2)'!F:F,SMALL(IF('BIO (2)'!$E$3:$E$51&gt;0,ROW($3:$51)),ROW(A1))),"")</f>
        <v/>
      </c>
      <c r="D7" s="336" t="str">
        <f t="array" ref="D7">IFERROR(INDEX('BIO (2)'!G:G,SMALL(IF('BIO (2)'!$E$3:$E$51&gt;0,ROW($3:$51)),ROW(A1))),"")</f>
        <v/>
      </c>
      <c r="E7" s="335" t="str">
        <f t="array" ref="E7">IFERROR(INDEX('BIO (2)'!H:H,SMALL(IF('BIO (2)'!$E$3:$E$51&gt;0,ROW($3:$51)),ROW(A1))),"")</f>
        <v/>
      </c>
      <c r="F7" s="324" t="str">
        <f>IF(A7="","",C7*'Begr.-Rechner Konventionell'!$I$2)</f>
        <v/>
      </c>
    </row>
    <row r="8" spans="1:11" ht="15" x14ac:dyDescent="0.2">
      <c r="A8" s="421" t="str">
        <f t="array" ref="A8">IFERROR(INDEX('BIO (2)'!A:A,SMALL(IF('BIO (2)'!$E$3:$E$51&gt;0,ROW($3:$51)),ROW(A2))),"")</f>
        <v/>
      </c>
      <c r="B8" s="332" t="str">
        <f t="array" ref="B8">IFERROR(INDEX('BIO (2)'!E:E,SMALL(IF('BIO (2)'!$E$3:$E$51&gt;0,ROW($3:$51)),ROW(A2))),"")</f>
        <v/>
      </c>
      <c r="C8" s="332" t="str">
        <f t="array" ref="C8">IFERROR(INDEX('BIO (2)'!F:F,SMALL(IF('BIO (2)'!$E$3:$E$51&gt;0,ROW($3:$51)),ROW(A2))),"")</f>
        <v/>
      </c>
      <c r="D8" s="333" t="str">
        <f t="array" ref="D8">IFERROR(INDEX('BIO (2)'!G:G,SMALL(IF('BIO (2)'!$E$3:$E$51&gt;0,ROW($3:$51)),ROW(A2))),"")</f>
        <v/>
      </c>
      <c r="E8" s="332" t="str">
        <f t="array" ref="E8">IFERROR(INDEX('BIO (2)'!H:H,SMALL(IF('BIO (2)'!$E$3:$E$51&gt;0,ROW($3:$51)),ROW(A2))),"")</f>
        <v/>
      </c>
      <c r="F8" s="332" t="str">
        <f>IF(A8="","",C8*'Begr.-Rechner Konventionell'!$I$2)</f>
        <v/>
      </c>
    </row>
    <row r="9" spans="1:11" ht="15" x14ac:dyDescent="0.2">
      <c r="A9" s="421" t="str">
        <f t="array" ref="A9">IFERROR(INDEX('BIO (2)'!A:A,SMALL(IF('BIO (2)'!$E$3:$E$51&gt;0,ROW($3:$51)),ROW(A3))),"")</f>
        <v/>
      </c>
      <c r="B9" s="332" t="str">
        <f t="array" ref="B9">IFERROR(INDEX('BIO (2)'!E:E,SMALL(IF('BIO (2)'!$E$3:$E$51&gt;0,ROW($3:$51)),ROW(A3))),"")</f>
        <v/>
      </c>
      <c r="C9" s="332" t="str">
        <f t="array" ref="C9">IFERROR(INDEX('BIO (2)'!F:F,SMALL(IF('BIO (2)'!$E$3:$E$51&gt;0,ROW($3:$51)),ROW(A3))),"")</f>
        <v/>
      </c>
      <c r="D9" s="333" t="str">
        <f t="array" ref="D9">IFERROR(INDEX('BIO (2)'!G:G,SMALL(IF('BIO (2)'!$E$3:$E$51&gt;0,ROW($3:$51)),ROW(A3))),"")</f>
        <v/>
      </c>
      <c r="E9" s="332" t="str">
        <f t="array" ref="E9">IFERROR(INDEX('BIO (2)'!H:H,SMALL(IF('BIO (2)'!$E$3:$E$51&gt;0,ROW($3:$51)),ROW(A3))),"")</f>
        <v/>
      </c>
      <c r="F9" s="332" t="str">
        <f>IF(A9="","",C9*'Begr.-Rechner Konventionell'!$I$2)</f>
        <v/>
      </c>
    </row>
    <row r="10" spans="1:11" ht="15" x14ac:dyDescent="0.2">
      <c r="A10" s="421" t="str">
        <f t="array" ref="A10">IFERROR(INDEX('BIO (2)'!A:A,SMALL(IF('BIO (2)'!$E$3:$E$51&gt;0,ROW($3:$51)),ROW(A4))),"")</f>
        <v/>
      </c>
      <c r="B10" s="332" t="str">
        <f t="array" ref="B10">IFERROR(INDEX('BIO (2)'!E:E,SMALL(IF('BIO (2)'!$E$3:$E$51&gt;0,ROW($3:$51)),ROW(A4))),"")</f>
        <v/>
      </c>
      <c r="C10" s="332" t="str">
        <f t="array" ref="C10">IFERROR(INDEX('BIO (2)'!F:F,SMALL(IF('BIO (2)'!$E$3:$E$51&gt;0,ROW($3:$51)),ROW(A4))),"")</f>
        <v/>
      </c>
      <c r="D10" s="333" t="str">
        <f t="array" ref="D10">IFERROR(INDEX('BIO (2)'!G:G,SMALL(IF('BIO (2)'!$E$3:$E$51&gt;0,ROW($3:$51)),ROW(A4))),"")</f>
        <v/>
      </c>
      <c r="E10" s="332" t="str">
        <f t="array" ref="E10">IFERROR(INDEX('BIO (2)'!H:H,SMALL(IF('BIO (2)'!$E$3:$E$51&gt;0,ROW($3:$51)),ROW(A4))),"")</f>
        <v/>
      </c>
      <c r="F10" s="332" t="str">
        <f>IF(A10="","",C10*'Begr.-Rechner Konventionell'!$I$2)</f>
        <v/>
      </c>
    </row>
    <row r="11" spans="1:11" ht="15" x14ac:dyDescent="0.2">
      <c r="A11" s="421" t="str">
        <f t="array" ref="A11">IFERROR(INDEX('BIO (2)'!A:A,SMALL(IF('BIO (2)'!$E$3:$E$51&gt;0,ROW($3:$51)),ROW(A5))),"")</f>
        <v/>
      </c>
      <c r="B11" s="332" t="str">
        <f t="array" ref="B11">IFERROR(INDEX('BIO (2)'!E:E,SMALL(IF('BIO (2)'!$E$3:$E$51&gt;0,ROW($3:$51)),ROW(A5))),"")</f>
        <v/>
      </c>
      <c r="C11" s="332" t="str">
        <f t="array" ref="C11">IFERROR(INDEX('BIO (2)'!F:F,SMALL(IF('BIO (2)'!$E$3:$E$51&gt;0,ROW($3:$51)),ROW(A5))),"")</f>
        <v/>
      </c>
      <c r="D11" s="333" t="str">
        <f t="array" ref="D11">IFERROR(INDEX('BIO (2)'!G:G,SMALL(IF('BIO (2)'!$E$3:$E$51&gt;0,ROW($3:$51)),ROW(A5))),"")</f>
        <v/>
      </c>
      <c r="E11" s="332" t="str">
        <f t="array" ref="E11">IFERROR(INDEX('BIO (2)'!H:H,SMALL(IF('BIO (2)'!$E$3:$E$51&gt;0,ROW($3:$51)),ROW(A5))),"")</f>
        <v/>
      </c>
      <c r="F11" s="332" t="str">
        <f>IF(A11="","",C11*'Begr.-Rechner Konventionell'!$I$2)</f>
        <v/>
      </c>
    </row>
    <row r="12" spans="1:11" ht="15" x14ac:dyDescent="0.2">
      <c r="A12" s="421" t="str">
        <f t="array" ref="A12">IFERROR(INDEX('BIO (2)'!A:A,SMALL(IF('BIO (2)'!$E$3:$E$51&gt;0,ROW($3:$51)),ROW(A6))),"")</f>
        <v/>
      </c>
      <c r="B12" s="332" t="str">
        <f t="array" ref="B12">IFERROR(INDEX('BIO (2)'!E:E,SMALL(IF('BIO (2)'!$E$3:$E$51&gt;0,ROW($3:$51)),ROW(A6))),"")</f>
        <v/>
      </c>
      <c r="C12" s="332" t="str">
        <f t="array" ref="C12">IFERROR(INDEX('BIO (2)'!F:F,SMALL(IF('BIO (2)'!$E$3:$E$51&gt;0,ROW($3:$51)),ROW(A6))),"")</f>
        <v/>
      </c>
      <c r="D12" s="333" t="str">
        <f t="array" ref="D12">IFERROR(INDEX('BIO (2)'!G:G,SMALL(IF('BIO (2)'!$E$3:$E$51&gt;0,ROW($3:$51)),ROW(A6))),"")</f>
        <v/>
      </c>
      <c r="E12" s="332" t="str">
        <f t="array" ref="E12">IFERROR(INDEX('BIO (2)'!H:H,SMALL(IF('BIO (2)'!$E$3:$E$51&gt;0,ROW($3:$51)),ROW(A6))),"")</f>
        <v/>
      </c>
      <c r="F12" s="332" t="str">
        <f>IF(A12="","",C12*'Begr.-Rechner Konventionell'!$I$2)</f>
        <v/>
      </c>
    </row>
    <row r="13" spans="1:11" ht="15" x14ac:dyDescent="0.2">
      <c r="A13" s="421" t="str">
        <f t="array" ref="A13">IFERROR(INDEX('BIO (2)'!A:A,SMALL(IF('BIO (2)'!$E$3:$E$51&gt;0,ROW($3:$51)),ROW(A7))),"")</f>
        <v/>
      </c>
      <c r="B13" s="332" t="str">
        <f t="array" ref="B13">IFERROR(INDEX('BIO (2)'!E:E,SMALL(IF('BIO (2)'!$E$3:$E$51&gt;0,ROW($3:$51)),ROW(A7))),"")</f>
        <v/>
      </c>
      <c r="C13" s="332" t="str">
        <f t="array" ref="C13">IFERROR(INDEX('BIO (2)'!F:F,SMALL(IF('BIO (2)'!$E$3:$E$51&gt;0,ROW($3:$51)),ROW(A7))),"")</f>
        <v/>
      </c>
      <c r="D13" s="333" t="str">
        <f t="array" ref="D13">IFERROR(INDEX('BIO (2)'!G:G,SMALL(IF('BIO (2)'!$E$3:$E$51&gt;0,ROW($3:$51)),ROW(A7))),"")</f>
        <v/>
      </c>
      <c r="E13" s="332" t="str">
        <f t="array" ref="E13">IFERROR(INDEX('BIO (2)'!H:H,SMALL(IF('BIO (2)'!$E$3:$E$51&gt;0,ROW($3:$51)),ROW(A7))),"")</f>
        <v/>
      </c>
      <c r="F13" s="332" t="str">
        <f>IF(A13="","",C13*'Begr.-Rechner Konventionell'!$I$2)</f>
        <v/>
      </c>
    </row>
    <row r="14" spans="1:11" ht="15" x14ac:dyDescent="0.2">
      <c r="A14" s="421" t="str">
        <f t="array" ref="A14">IFERROR(INDEX('BIO (2)'!A:A,SMALL(IF('BIO (2)'!$E$3:$E$51&gt;0,ROW($3:$51)),ROW(A8))),"")</f>
        <v/>
      </c>
      <c r="B14" s="332" t="str">
        <f t="array" ref="B14">IFERROR(INDEX('BIO (2)'!E:E,SMALL(IF('BIO (2)'!$E$3:$E$51&gt;0,ROW($3:$51)),ROW(A8))),"")</f>
        <v/>
      </c>
      <c r="C14" s="332" t="str">
        <f t="array" ref="C14">IFERROR(INDEX('BIO (2)'!F:F,SMALL(IF('BIO (2)'!$E$3:$E$51&gt;0,ROW($3:$51)),ROW(A8))),"")</f>
        <v/>
      </c>
      <c r="D14" s="333" t="str">
        <f t="array" ref="D14">IFERROR(INDEX('BIO (2)'!G:G,SMALL(IF('BIO (2)'!$E$3:$E$51&gt;0,ROW($3:$51)),ROW(A8))),"")</f>
        <v/>
      </c>
      <c r="E14" s="332" t="str">
        <f t="array" ref="E14">IFERROR(INDEX('BIO (2)'!H:H,SMALL(IF('BIO (2)'!$E$3:$E$51&gt;0,ROW($3:$51)),ROW(A8))),"")</f>
        <v/>
      </c>
      <c r="F14" s="332" t="str">
        <f>IF(A14="","",C14*'Begr.-Rechner Konventionell'!$I$2)</f>
        <v/>
      </c>
    </row>
    <row r="15" spans="1:11" ht="15" x14ac:dyDescent="0.2">
      <c r="A15" s="421" t="str">
        <f t="array" ref="A15">IFERROR(INDEX('BIO (2)'!A:A,SMALL(IF('BIO (2)'!$E$3:$E$51&gt;0,ROW($3:$51)),ROW(A9))),"")</f>
        <v/>
      </c>
      <c r="B15" s="332" t="str">
        <f t="array" ref="B15">IFERROR(INDEX('BIO (2)'!E:E,SMALL(IF('BIO (2)'!$E$3:$E$51&gt;0,ROW($3:$51)),ROW(A9))),"")</f>
        <v/>
      </c>
      <c r="C15" s="332" t="str">
        <f t="array" ref="C15">IFERROR(INDEX('BIO (2)'!F:F,SMALL(IF('BIO (2)'!$E$3:$E$51&gt;0,ROW($3:$51)),ROW(A9))),"")</f>
        <v/>
      </c>
      <c r="D15" s="333" t="str">
        <f t="array" ref="D15">IFERROR(INDEX('BIO (2)'!G:G,SMALL(IF('BIO (2)'!$E$3:$E$51&gt;0,ROW($3:$51)),ROW(A9))),"")</f>
        <v/>
      </c>
      <c r="E15" s="332" t="str">
        <f t="array" ref="E15">IFERROR(INDEX('BIO (2)'!H:H,SMALL(IF('BIO (2)'!$E$3:$E$51&gt;0,ROW($3:$51)),ROW(A9))),"")</f>
        <v/>
      </c>
      <c r="F15" s="332" t="str">
        <f>IF(A15="","",C15*'Begr.-Rechner Konventionell'!$I$2)</f>
        <v/>
      </c>
      <c r="K15" s="494"/>
    </row>
    <row r="16" spans="1:11" ht="15" x14ac:dyDescent="0.2">
      <c r="A16" s="421" t="str">
        <f t="array" ref="A16">IFERROR(INDEX('BIO (2)'!A:A,SMALL(IF('BIO (2)'!$E$3:$E$51&gt;0,ROW($3:$51)),ROW(A10))),"")</f>
        <v/>
      </c>
      <c r="B16" s="332" t="str">
        <f t="array" ref="B16">IFERROR(INDEX('BIO (2)'!E:E,SMALL(IF('BIO (2)'!$E$3:$E$51&gt;0,ROW($3:$51)),ROW(A10))),"")</f>
        <v/>
      </c>
      <c r="C16" s="332" t="str">
        <f t="array" ref="C16">IFERROR(INDEX('BIO (2)'!F:F,SMALL(IF('BIO (2)'!$E$3:$E$51&gt;0,ROW($3:$51)),ROW(A10))),"")</f>
        <v/>
      </c>
      <c r="D16" s="333" t="str">
        <f t="array" ref="D16">IFERROR(INDEX('BIO (2)'!G:G,SMALL(IF('BIO (2)'!$E$3:$E$51&gt;0,ROW($3:$51)),ROW(A10))),"")</f>
        <v/>
      </c>
      <c r="E16" s="332" t="str">
        <f t="array" ref="E16">IFERROR(INDEX('BIO (2)'!H:H,SMALL(IF('BIO (2)'!$E$3:$E$51&gt;0,ROW($3:$51)),ROW(A10))),"")</f>
        <v/>
      </c>
      <c r="F16" s="332" t="str">
        <f>IF(A16="","",C16*'Begr.-Rechner Konventionell'!$I$2)</f>
        <v/>
      </c>
    </row>
    <row r="17" spans="1:6" ht="15" x14ac:dyDescent="0.2">
      <c r="A17" s="421" t="str">
        <f t="array" ref="A17">IFERROR(INDEX('BIO (2)'!A:A,SMALL(IF('BIO (2)'!$E$3:$E$51&gt;0,ROW($3:$51)),ROW(A11))),"")</f>
        <v/>
      </c>
      <c r="B17" s="332" t="str">
        <f t="array" ref="B17">IFERROR(INDEX('BIO (2)'!E:E,SMALL(IF('BIO (2)'!$E$3:$E$51&gt;0,ROW($3:$51)),ROW(A11))),"")</f>
        <v/>
      </c>
      <c r="C17" s="332" t="str">
        <f t="array" ref="C17">IFERROR(INDEX('BIO (2)'!F:F,SMALL(IF('BIO (2)'!$E$3:$E$51&gt;0,ROW($3:$51)),ROW(A11))),"")</f>
        <v/>
      </c>
      <c r="D17" s="333" t="str">
        <f t="array" ref="D17">IFERROR(INDEX('BIO (2)'!G:G,SMALL(IF('BIO (2)'!$E$3:$E$51&gt;0,ROW($3:$51)),ROW(A11))),"")</f>
        <v/>
      </c>
      <c r="E17" s="332" t="str">
        <f t="array" ref="E17">IFERROR(INDEX('BIO (2)'!H:H,SMALL(IF('BIO (2)'!$E$3:$E$51&gt;0,ROW($3:$51)),ROW(A11))),"")</f>
        <v/>
      </c>
      <c r="F17" s="332" t="str">
        <f>IF(A17="","",C17*'Begr.-Rechner Konventionell'!$I$2)</f>
        <v/>
      </c>
    </row>
    <row r="18" spans="1:6" ht="15" x14ac:dyDescent="0.2">
      <c r="A18" s="421" t="str">
        <f t="array" ref="A18">IFERROR(INDEX('BIO (2)'!A:A,SMALL(IF('BIO (2)'!$E$3:$E$51&gt;0,ROW($3:$51)),ROW(A12))),"")</f>
        <v/>
      </c>
      <c r="B18" s="332" t="str">
        <f t="array" ref="B18">IFERROR(INDEX('BIO (2)'!E:E,SMALL(IF('BIO (2)'!$E$3:$E$51&gt;0,ROW($3:$51)),ROW(A12))),"")</f>
        <v/>
      </c>
      <c r="C18" s="332" t="str">
        <f t="array" ref="C18">IFERROR(INDEX('BIO (2)'!F:F,SMALL(IF('BIO (2)'!$E$3:$E$51&gt;0,ROW($3:$51)),ROW(A12))),"")</f>
        <v/>
      </c>
      <c r="D18" s="333" t="str">
        <f t="array" ref="D18">IFERROR(INDEX('BIO (2)'!G:G,SMALL(IF('BIO (2)'!$E$3:$E$51&gt;0,ROW($3:$51)),ROW(A12))),"")</f>
        <v/>
      </c>
      <c r="E18" s="332" t="str">
        <f t="array" ref="E18">IFERROR(INDEX('BIO (2)'!H:H,SMALL(IF('BIO (2)'!$E$3:$E$51&gt;0,ROW($3:$51)),ROW(A12))),"")</f>
        <v/>
      </c>
      <c r="F18" s="332" t="str">
        <f>IF(A18="","",C18*'Begr.-Rechner Konventionell'!$I$2)</f>
        <v/>
      </c>
    </row>
    <row r="19" spans="1:6" ht="15" x14ac:dyDescent="0.2">
      <c r="A19" s="421" t="str">
        <f t="array" ref="A19">IFERROR(INDEX('BIO (2)'!A:A,SMALL(IF('BIO (2)'!$E$3:$E$51&gt;0,ROW($3:$51)),ROW(A13))),"")</f>
        <v/>
      </c>
      <c r="B19" s="332" t="str">
        <f t="array" ref="B19">IFERROR(INDEX('BIO (2)'!E:E,SMALL(IF('BIO (2)'!$E$3:$E$51&gt;0,ROW($3:$51)),ROW(A13))),"")</f>
        <v/>
      </c>
      <c r="C19" s="332" t="str">
        <f t="array" ref="C19">IFERROR(INDEX('BIO (2)'!F:F,SMALL(IF('BIO (2)'!$E$3:$E$51&gt;0,ROW($3:$51)),ROW(A13))),"")</f>
        <v/>
      </c>
      <c r="D19" s="333" t="str">
        <f t="array" ref="D19">IFERROR(INDEX('BIO (2)'!G:G,SMALL(IF('BIO (2)'!$E$3:$E$51&gt;0,ROW($3:$51)),ROW(A13))),"")</f>
        <v/>
      </c>
      <c r="E19" s="332" t="str">
        <f t="array" ref="E19">IFERROR(INDEX('BIO (2)'!H:H,SMALL(IF('BIO (2)'!$E$3:$E$51&gt;0,ROW($3:$51)),ROW(A13))),"")</f>
        <v/>
      </c>
      <c r="F19" s="332" t="str">
        <f>IF(A19="","",C19*'Begr.-Rechner Konventionell'!$I$2)</f>
        <v/>
      </c>
    </row>
    <row r="20" spans="1:6" ht="15" x14ac:dyDescent="0.2">
      <c r="A20" s="421" t="str">
        <f t="array" ref="A20">IFERROR(INDEX('BIO (2)'!A:A,SMALL(IF('BIO (2)'!$E$3:$E$51&gt;0,ROW($3:$51)),ROW(A14))),"")</f>
        <v/>
      </c>
      <c r="B20" s="332" t="str">
        <f t="array" ref="B20">IFERROR(INDEX('BIO (2)'!E:E,SMALL(IF('BIO (2)'!$E$3:$E$51&gt;0,ROW($3:$51)),ROW(A14))),"")</f>
        <v/>
      </c>
      <c r="C20" s="332" t="str">
        <f t="array" ref="C20">IFERROR(INDEX('BIO (2)'!F:F,SMALL(IF('BIO (2)'!$E$3:$E$51&gt;0,ROW($3:$51)),ROW(A14))),"")</f>
        <v/>
      </c>
      <c r="D20" s="333" t="str">
        <f t="array" ref="D20">IFERROR(INDEX('BIO (2)'!G:G,SMALL(IF('BIO (2)'!$E$3:$E$51&gt;0,ROW($3:$51)),ROW(A14))),"")</f>
        <v/>
      </c>
      <c r="E20" s="332" t="str">
        <f t="array" ref="E20">IFERROR(INDEX('BIO (2)'!H:H,SMALL(IF('BIO (2)'!$E$3:$E$51&gt;0,ROW($3:$51)),ROW(A14))),"")</f>
        <v/>
      </c>
      <c r="F20" s="332" t="str">
        <f>IF(A20="","",C20*'Begr.-Rechner Konventionell'!$I$2)</f>
        <v/>
      </c>
    </row>
    <row r="21" spans="1:6" ht="15" x14ac:dyDescent="0.2">
      <c r="A21" s="421" t="str">
        <f t="array" ref="A21">IFERROR(INDEX('BIO (2)'!A:A,SMALL(IF('BIO (2)'!$E$3:$E$51&gt;0,ROW($3:$51)),ROW(A15))),"")</f>
        <v/>
      </c>
      <c r="B21" s="332" t="str">
        <f t="array" ref="B21">IFERROR(INDEX('BIO (2)'!E:E,SMALL(IF('BIO (2)'!$E$3:$E$51&gt;0,ROW($3:$51)),ROW(A15))),"")</f>
        <v/>
      </c>
      <c r="C21" s="332" t="str">
        <f t="array" ref="C21">IFERROR(INDEX('BIO (2)'!F:F,SMALL(IF('BIO (2)'!$E$3:$E$51&gt;0,ROW($3:$51)),ROW(A15))),"")</f>
        <v/>
      </c>
      <c r="D21" s="333" t="str">
        <f t="array" ref="D21">IFERROR(INDEX('BIO (2)'!G:G,SMALL(IF('BIO (2)'!$E$3:$E$51&gt;0,ROW($3:$51)),ROW(A15))),"")</f>
        <v/>
      </c>
      <c r="E21" s="332" t="str">
        <f t="array" ref="E21">IFERROR(INDEX('BIO (2)'!H:H,SMALL(IF('BIO (2)'!$E$3:$E$51&gt;0,ROW($3:$51)),ROW(A15))),"")</f>
        <v/>
      </c>
      <c r="F21" s="332" t="str">
        <f>IF(A21="","",C21*'Begr.-Rechner Konventionell'!$I$2)</f>
        <v/>
      </c>
    </row>
    <row r="22" spans="1:6" ht="15" x14ac:dyDescent="0.2">
      <c r="A22" s="421" t="str">
        <f t="array" ref="A22">IFERROR(INDEX('BIO (2)'!A:A,SMALL(IF('BIO (2)'!$E$3:$E$51&gt;0,ROW($3:$51)),ROW(A16))),"")</f>
        <v/>
      </c>
      <c r="B22" s="332" t="str">
        <f t="array" ref="B22">IFERROR(INDEX('BIO (2)'!E:E,SMALL(IF('BIO (2)'!$E$3:$E$51&gt;0,ROW($3:$51)),ROW(A16))),"")</f>
        <v/>
      </c>
      <c r="C22" s="332" t="str">
        <f t="array" ref="C22">IFERROR(INDEX('BIO (2)'!F:F,SMALL(IF('BIO (2)'!$E$3:$E$51&gt;0,ROW($3:$51)),ROW(A16))),"")</f>
        <v/>
      </c>
      <c r="D22" s="333" t="str">
        <f t="array" ref="D22">IFERROR(INDEX('BIO (2)'!G:G,SMALL(IF('BIO (2)'!$E$3:$E$51&gt;0,ROW($3:$51)),ROW(A16))),"")</f>
        <v/>
      </c>
      <c r="E22" s="332" t="str">
        <f t="array" ref="E22">IFERROR(INDEX('BIO (2)'!H:H,SMALL(IF('BIO (2)'!$E$3:$E$51&gt;0,ROW($3:$51)),ROW(A16))),"")</f>
        <v/>
      </c>
      <c r="F22" s="332" t="str">
        <f>IF(A22="","",C22*'Begr.-Rechner Konventionell'!$I$2)</f>
        <v/>
      </c>
    </row>
    <row r="23" spans="1:6" ht="15" x14ac:dyDescent="0.2">
      <c r="A23" s="421" t="str">
        <f t="array" ref="A23">IFERROR(INDEX('BIO (2)'!A:A,SMALL(IF('BIO (2)'!$E$3:$E$51&gt;0,ROW($3:$51)),ROW(A17))),"")</f>
        <v/>
      </c>
      <c r="B23" s="332" t="str">
        <f t="array" ref="B23">IFERROR(INDEX('BIO (2)'!E:E,SMALL(IF('BIO (2)'!$E$3:$E$51&gt;0,ROW($3:$51)),ROW(A17))),"")</f>
        <v/>
      </c>
      <c r="C23" s="332" t="str">
        <f t="array" ref="C23">IFERROR(INDEX('BIO (2)'!F:F,SMALL(IF('BIO (2)'!$E$3:$E$51&gt;0,ROW($3:$51)),ROW(A17))),"")</f>
        <v/>
      </c>
      <c r="D23" s="333" t="str">
        <f t="array" ref="D23">IFERROR(INDEX('BIO (2)'!G:G,SMALL(IF('BIO (2)'!$E$3:$E$51&gt;0,ROW($3:$51)),ROW(A17))),"")</f>
        <v/>
      </c>
      <c r="E23" s="332" t="str">
        <f t="array" ref="E23">IFERROR(INDEX('BIO (2)'!H:H,SMALL(IF('BIO (2)'!$E$3:$E$51&gt;0,ROW($3:$51)),ROW(A17))),"")</f>
        <v/>
      </c>
      <c r="F23" s="332" t="str">
        <f>IF(A23="","",C23*'Begr.-Rechner Konventionell'!$I$2)</f>
        <v/>
      </c>
    </row>
    <row r="24" spans="1:6" ht="15" x14ac:dyDescent="0.2">
      <c r="A24" s="421" t="str">
        <f t="array" ref="A24">IFERROR(INDEX('BIO (2)'!A:A,SMALL(IF('BIO (2)'!$E$3:$E$51&gt;0,ROW($3:$51)),ROW(A18))),"")</f>
        <v/>
      </c>
      <c r="B24" s="332" t="str">
        <f t="array" ref="B24">IFERROR(INDEX('BIO (2)'!E:E,SMALL(IF('BIO (2)'!$E$3:$E$51&gt;0,ROW($3:$51)),ROW(A18))),"")</f>
        <v/>
      </c>
      <c r="C24" s="332" t="str">
        <f t="array" ref="C24">IFERROR(INDEX('BIO (2)'!F:F,SMALL(IF('BIO (2)'!$E$3:$E$51&gt;0,ROW($3:$51)),ROW(A18))),"")</f>
        <v/>
      </c>
      <c r="D24" s="333" t="str">
        <f t="array" ref="D24">IFERROR(INDEX('BIO (2)'!G:G,SMALL(IF('BIO (2)'!$E$3:$E$51&gt;0,ROW($3:$51)),ROW(A18))),"")</f>
        <v/>
      </c>
      <c r="E24" s="332" t="str">
        <f t="array" ref="E24">IFERROR(INDEX('BIO (2)'!H:H,SMALL(IF('BIO (2)'!$E$3:$E$51&gt;0,ROW($3:$51)),ROW(A18))),"")</f>
        <v/>
      </c>
      <c r="F24" s="332" t="str">
        <f>IF(A24="","",C24*'Begr.-Rechner Konventionell'!$I$2)</f>
        <v/>
      </c>
    </row>
    <row r="25" spans="1:6" ht="15" x14ac:dyDescent="0.2">
      <c r="A25" s="421" t="str">
        <f t="array" ref="A25">IFERROR(INDEX('BIO (2)'!A:A,SMALL(IF('BIO (2)'!$E$3:$E$51&gt;0,ROW($3:$51)),ROW(A19))),"")</f>
        <v/>
      </c>
      <c r="B25" s="332" t="str">
        <f t="array" ref="B25">IFERROR(INDEX('BIO (2)'!E:E,SMALL(IF('BIO (2)'!$E$3:$E$51&gt;0,ROW($3:$51)),ROW(A19))),"")</f>
        <v/>
      </c>
      <c r="C25" s="332" t="str">
        <f t="array" ref="C25">IFERROR(INDEX('BIO (2)'!F:F,SMALL(IF('BIO (2)'!$E$3:$E$51&gt;0,ROW($3:$51)),ROW(A19))),"")</f>
        <v/>
      </c>
      <c r="D25" s="333" t="str">
        <f t="array" ref="D25">IFERROR(INDEX('BIO (2)'!G:G,SMALL(IF('BIO (2)'!$E$3:$E$51&gt;0,ROW($3:$51)),ROW(A19))),"")</f>
        <v/>
      </c>
      <c r="E25" s="332" t="str">
        <f t="array" ref="E25">IFERROR(INDEX('BIO (2)'!H:H,SMALL(IF('BIO (2)'!$E$3:$E$51&gt;0,ROW($3:$51)),ROW(A19))),"")</f>
        <v/>
      </c>
      <c r="F25" s="332" t="str">
        <f>IF(A25="","",C25*'Begr.-Rechner Konventionell'!$I$2)</f>
        <v/>
      </c>
    </row>
    <row r="26" spans="1:6" ht="15" x14ac:dyDescent="0.2">
      <c r="A26" s="421" t="str">
        <f t="array" ref="A26">IFERROR(INDEX('BIO (2)'!A:A,SMALL(IF('BIO (2)'!$E$3:$E$51&gt;0,ROW($3:$51)),ROW(A20))),"")</f>
        <v/>
      </c>
      <c r="B26" s="332" t="str">
        <f t="array" ref="B26">IFERROR(INDEX('BIO (2)'!E:E,SMALL(IF('BIO (2)'!$E$3:$E$51&gt;0,ROW($3:$51)),ROW(A20))),"")</f>
        <v/>
      </c>
      <c r="C26" s="332" t="str">
        <f t="array" ref="C26">IFERROR(INDEX('BIO (2)'!F:F,SMALL(IF('BIO (2)'!$E$3:$E$51&gt;0,ROW($3:$51)),ROW(A20))),"")</f>
        <v/>
      </c>
      <c r="D26" s="333" t="str">
        <f t="array" ref="D26">IFERROR(INDEX('BIO (2)'!G:G,SMALL(IF('BIO (2)'!$E$3:$E$51&gt;0,ROW($3:$51)),ROW(A20))),"")</f>
        <v/>
      </c>
      <c r="E26" s="332" t="str">
        <f t="array" ref="E26">IFERROR(INDEX('BIO (2)'!H:H,SMALL(IF('BIO (2)'!$E$3:$E$51&gt;0,ROW($3:$51)),ROW(A20))),"")</f>
        <v/>
      </c>
      <c r="F26" s="332" t="str">
        <f>IF(A26="","",C26*'Begr.-Rechner Konventionell'!$I$2)</f>
        <v/>
      </c>
    </row>
    <row r="27" spans="1:6" ht="15" x14ac:dyDescent="0.2">
      <c r="A27" s="421" t="str">
        <f t="array" ref="A27">IFERROR(INDEX('BIO (2)'!A:A,SMALL(IF('BIO (2)'!$E$3:$E$51&gt;0,ROW($3:$51)),ROW(A21))),"")</f>
        <v/>
      </c>
      <c r="B27" s="332" t="str">
        <f t="array" ref="B27">IFERROR(INDEX('BIO (2)'!E:E,SMALL(IF('BIO (2)'!$E$3:$E$51&gt;0,ROW($3:$51)),ROW(A21))),"")</f>
        <v/>
      </c>
      <c r="C27" s="332" t="str">
        <f t="array" ref="C27">IFERROR(INDEX('BIO (2)'!F:F,SMALL(IF('BIO (2)'!$E$3:$E$51&gt;0,ROW($3:$51)),ROW(A21))),"")</f>
        <v/>
      </c>
      <c r="D27" s="333" t="str">
        <f t="array" ref="D27">IFERROR(INDEX('BIO (2)'!G:G,SMALL(IF('BIO (2)'!$E$3:$E$51&gt;0,ROW($3:$51)),ROW(A21))),"")</f>
        <v/>
      </c>
      <c r="E27" s="332" t="str">
        <f t="array" ref="E27">IFERROR(INDEX('BIO (2)'!H:H,SMALL(IF('BIO (2)'!$E$3:$E$51&gt;0,ROW($3:$51)),ROW(A21))),"")</f>
        <v/>
      </c>
      <c r="F27" s="332" t="str">
        <f>IF(A27="","",C27*'Begr.-Rechner Konventionell'!$I$2)</f>
        <v/>
      </c>
    </row>
  </sheetData>
  <sheetProtection password="CAEF" sheet="1" objects="1" scenarios="1"/>
  <mergeCells count="3">
    <mergeCell ref="A1:F1"/>
    <mergeCell ref="H1:I4"/>
    <mergeCell ref="J1:K4"/>
  </mergeCells>
  <conditionalFormatting sqref="A7:E27">
    <cfRule type="expression" dxfId="5" priority="2">
      <formula>A7&lt;&gt;""</formula>
    </cfRule>
  </conditionalFormatting>
  <conditionalFormatting sqref="F7:F27">
    <cfRule type="expression" dxfId="4" priority="1">
      <formula>A7&lt;&gt;""</formula>
    </cfRule>
  </conditionalFormatting>
  <hyperlinks>
    <hyperlink ref="H1:I4" location="'Begr.-Rechner BIO'!A1" display="'Begr.-Rechner BIO'!A1"/>
    <hyperlink ref="J1:K4" location="Anleitung!A1" display="Anleitung!A1"/>
  </hyperlink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94"/>
  <sheetViews>
    <sheetView zoomScale="80" zoomScaleNormal="80" workbookViewId="0">
      <selection activeCell="F2" sqref="F2:F3"/>
    </sheetView>
  </sheetViews>
  <sheetFormatPr baseColWidth="10" defaultRowHeight="15" x14ac:dyDescent="0.25"/>
  <cols>
    <col min="1" max="1" width="45.125" customWidth="1"/>
    <col min="2" max="2" width="11.875" bestFit="1" customWidth="1"/>
    <col min="3" max="3" width="17.375" bestFit="1" customWidth="1"/>
    <col min="4" max="4" width="16.5" style="88" customWidth="1"/>
    <col min="5" max="5" width="92.25" customWidth="1"/>
    <col min="6" max="6" width="43.875" style="55" customWidth="1"/>
  </cols>
  <sheetData>
    <row r="1" spans="1:9" ht="21" thickBot="1" x14ac:dyDescent="0.25">
      <c r="A1" s="454" t="s">
        <v>107</v>
      </c>
      <c r="B1" s="454"/>
      <c r="C1" s="454"/>
      <c r="D1" s="454"/>
      <c r="E1" s="454"/>
      <c r="F1"/>
    </row>
    <row r="2" spans="1:9" ht="31.5" customHeight="1" x14ac:dyDescent="0.2">
      <c r="A2" s="57" t="s">
        <v>108</v>
      </c>
      <c r="B2" s="58" t="s">
        <v>109</v>
      </c>
      <c r="C2" s="59" t="s">
        <v>110</v>
      </c>
      <c r="D2" s="81" t="s">
        <v>111</v>
      </c>
      <c r="E2" s="471" t="s">
        <v>112</v>
      </c>
      <c r="F2" s="579" t="s">
        <v>873</v>
      </c>
      <c r="I2" s="15"/>
    </row>
    <row r="3" spans="1:9" ht="20.25" customHeight="1" thickBot="1" x14ac:dyDescent="0.25">
      <c r="A3" s="61" t="s">
        <v>113</v>
      </c>
      <c r="B3" s="82">
        <v>15</v>
      </c>
      <c r="C3" s="62">
        <v>5.01</v>
      </c>
      <c r="D3" s="69">
        <v>75.150000000000006</v>
      </c>
      <c r="E3" s="578" t="s">
        <v>114</v>
      </c>
      <c r="F3" s="580"/>
    </row>
    <row r="4" spans="1:9" ht="20.25" customHeight="1" x14ac:dyDescent="0.25">
      <c r="A4" s="61" t="s">
        <v>8</v>
      </c>
      <c r="B4" s="82" t="s">
        <v>115</v>
      </c>
      <c r="C4" s="62" t="s">
        <v>276</v>
      </c>
      <c r="D4" s="69" t="s">
        <v>277</v>
      </c>
      <c r="E4" s="438" t="s">
        <v>278</v>
      </c>
      <c r="F4" s="77"/>
    </row>
    <row r="5" spans="1:9" ht="20.25" customHeight="1" x14ac:dyDescent="0.2">
      <c r="A5" s="61" t="s">
        <v>279</v>
      </c>
      <c r="B5" s="82">
        <v>150</v>
      </c>
      <c r="C5" s="62">
        <v>1.3</v>
      </c>
      <c r="D5" s="69">
        <v>195</v>
      </c>
      <c r="E5" s="438"/>
      <c r="F5"/>
    </row>
    <row r="6" spans="1:9" ht="20.25" customHeight="1" x14ac:dyDescent="0.2">
      <c r="A6" s="61" t="s">
        <v>9</v>
      </c>
      <c r="B6" s="82" t="s">
        <v>116</v>
      </c>
      <c r="C6" s="62" t="s">
        <v>280</v>
      </c>
      <c r="D6" s="69" t="s">
        <v>281</v>
      </c>
      <c r="E6" s="438" t="s">
        <v>282</v>
      </c>
      <c r="F6"/>
    </row>
    <row r="7" spans="1:9" ht="20.25" customHeight="1" x14ac:dyDescent="0.2">
      <c r="A7" s="61" t="s">
        <v>10</v>
      </c>
      <c r="B7" s="82" t="s">
        <v>116</v>
      </c>
      <c r="C7" s="62" t="s">
        <v>283</v>
      </c>
      <c r="D7" s="69" t="s">
        <v>284</v>
      </c>
      <c r="E7" s="438"/>
      <c r="F7"/>
    </row>
    <row r="8" spans="1:9" ht="20.25" customHeight="1" x14ac:dyDescent="0.2">
      <c r="A8" s="63" t="s">
        <v>117</v>
      </c>
      <c r="B8" s="82">
        <v>25</v>
      </c>
      <c r="C8" s="62" t="s">
        <v>285</v>
      </c>
      <c r="D8" s="69" t="s">
        <v>286</v>
      </c>
      <c r="E8" s="438" t="s">
        <v>118</v>
      </c>
      <c r="F8"/>
    </row>
    <row r="9" spans="1:9" ht="20.25" customHeight="1" x14ac:dyDescent="0.2">
      <c r="A9" s="63" t="s">
        <v>287</v>
      </c>
      <c r="B9" s="82">
        <v>25</v>
      </c>
      <c r="C9" s="62">
        <v>3.92</v>
      </c>
      <c r="D9" s="69">
        <v>98</v>
      </c>
      <c r="E9" s="438"/>
      <c r="F9"/>
    </row>
    <row r="10" spans="1:9" ht="20.25" customHeight="1" x14ac:dyDescent="0.2">
      <c r="A10" s="64" t="s">
        <v>119</v>
      </c>
      <c r="B10" s="82" t="s">
        <v>120</v>
      </c>
      <c r="C10" s="62">
        <v>1.31</v>
      </c>
      <c r="D10" s="69" t="s">
        <v>288</v>
      </c>
      <c r="E10" s="65" t="s">
        <v>289</v>
      </c>
      <c r="F10"/>
    </row>
    <row r="11" spans="1:9" ht="20.25" customHeight="1" x14ac:dyDescent="0.2">
      <c r="A11" s="64" t="s">
        <v>11</v>
      </c>
      <c r="B11" s="82" t="s">
        <v>121</v>
      </c>
      <c r="C11" s="62" t="s">
        <v>290</v>
      </c>
      <c r="D11" s="69" t="s">
        <v>291</v>
      </c>
      <c r="E11" s="438" t="s">
        <v>292</v>
      </c>
      <c r="F11"/>
    </row>
    <row r="12" spans="1:9" ht="20.25" customHeight="1" x14ac:dyDescent="0.2">
      <c r="A12" s="64" t="s">
        <v>293</v>
      </c>
      <c r="B12" s="82" t="s">
        <v>121</v>
      </c>
      <c r="C12" s="62" t="s">
        <v>294</v>
      </c>
      <c r="D12" s="69" t="s">
        <v>295</v>
      </c>
      <c r="E12" s="438"/>
      <c r="F12"/>
    </row>
    <row r="13" spans="1:9" ht="34.5" customHeight="1" x14ac:dyDescent="0.2">
      <c r="A13" s="64" t="s">
        <v>12</v>
      </c>
      <c r="B13" s="82">
        <v>40</v>
      </c>
      <c r="C13" s="62" t="s">
        <v>296</v>
      </c>
      <c r="D13" s="69" t="s">
        <v>297</v>
      </c>
      <c r="E13" s="434" t="s">
        <v>298</v>
      </c>
      <c r="F13"/>
    </row>
    <row r="14" spans="1:9" ht="20.25" customHeight="1" x14ac:dyDescent="0.2">
      <c r="A14" s="64" t="s">
        <v>299</v>
      </c>
      <c r="B14" s="82">
        <v>40</v>
      </c>
      <c r="C14" s="62">
        <v>3.2</v>
      </c>
      <c r="D14" s="69">
        <v>128</v>
      </c>
      <c r="E14" s="434"/>
      <c r="F14"/>
    </row>
    <row r="15" spans="1:9" ht="20.25" customHeight="1" x14ac:dyDescent="0.2">
      <c r="A15" s="445" t="s">
        <v>16</v>
      </c>
      <c r="B15" s="455">
        <v>30</v>
      </c>
      <c r="C15" s="447" t="s">
        <v>300</v>
      </c>
      <c r="D15" s="457" t="s">
        <v>301</v>
      </c>
      <c r="E15" s="434" t="s">
        <v>302</v>
      </c>
      <c r="F15"/>
    </row>
    <row r="16" spans="1:9" ht="20.25" customHeight="1" x14ac:dyDescent="0.2">
      <c r="A16" s="446"/>
      <c r="B16" s="456"/>
      <c r="C16" s="448"/>
      <c r="D16" s="458"/>
      <c r="E16" s="453"/>
      <c r="F16"/>
    </row>
    <row r="17" spans="1:6" ht="20.25" customHeight="1" x14ac:dyDescent="0.2">
      <c r="A17" s="64" t="s">
        <v>18</v>
      </c>
      <c r="B17" s="82">
        <v>30</v>
      </c>
      <c r="C17" s="62" t="s">
        <v>303</v>
      </c>
      <c r="D17" s="69" t="s">
        <v>304</v>
      </c>
      <c r="E17" s="453"/>
      <c r="F17"/>
    </row>
    <row r="18" spans="1:6" ht="20.25" customHeight="1" x14ac:dyDescent="0.2">
      <c r="A18" s="445" t="s">
        <v>122</v>
      </c>
      <c r="B18" s="455">
        <v>180</v>
      </c>
      <c r="C18" s="447" t="s">
        <v>305</v>
      </c>
      <c r="D18" s="457" t="s">
        <v>306</v>
      </c>
      <c r="E18" s="434" t="s">
        <v>307</v>
      </c>
      <c r="F18"/>
    </row>
    <row r="19" spans="1:6" ht="20.25" customHeight="1" x14ac:dyDescent="0.2">
      <c r="A19" s="446"/>
      <c r="B19" s="456"/>
      <c r="C19" s="448"/>
      <c r="D19" s="458"/>
      <c r="E19" s="434"/>
      <c r="F19"/>
    </row>
    <row r="20" spans="1:6" ht="20.25" customHeight="1" x14ac:dyDescent="0.2">
      <c r="A20" s="64" t="s">
        <v>19</v>
      </c>
      <c r="B20" s="82" t="s">
        <v>123</v>
      </c>
      <c r="C20" s="62" t="s">
        <v>308</v>
      </c>
      <c r="D20" s="69" t="s">
        <v>309</v>
      </c>
      <c r="E20" s="434" t="s">
        <v>124</v>
      </c>
      <c r="F20"/>
    </row>
    <row r="21" spans="1:6" ht="20.25" customHeight="1" x14ac:dyDescent="0.2">
      <c r="A21" s="64" t="s">
        <v>20</v>
      </c>
      <c r="B21" s="82" t="s">
        <v>123</v>
      </c>
      <c r="C21" s="62" t="s">
        <v>310</v>
      </c>
      <c r="D21" s="69" t="s">
        <v>311</v>
      </c>
      <c r="E21" s="434"/>
      <c r="F21"/>
    </row>
    <row r="22" spans="1:6" ht="20.25" customHeight="1" x14ac:dyDescent="0.2">
      <c r="A22" s="64" t="s">
        <v>125</v>
      </c>
      <c r="B22" s="82" t="s">
        <v>126</v>
      </c>
      <c r="C22" s="62">
        <v>13.87</v>
      </c>
      <c r="D22" s="69" t="s">
        <v>312</v>
      </c>
      <c r="E22" s="79" t="s">
        <v>127</v>
      </c>
      <c r="F22"/>
    </row>
    <row r="23" spans="1:6" ht="28.5" x14ac:dyDescent="0.2">
      <c r="A23" s="64" t="s">
        <v>21</v>
      </c>
      <c r="B23" s="82">
        <v>30</v>
      </c>
      <c r="C23" s="62" t="s">
        <v>313</v>
      </c>
      <c r="D23" s="69" t="s">
        <v>314</v>
      </c>
      <c r="E23" s="79" t="s">
        <v>315</v>
      </c>
      <c r="F23"/>
    </row>
    <row r="24" spans="1:6" ht="20.25" customHeight="1" x14ac:dyDescent="0.2">
      <c r="A24" s="64" t="s">
        <v>22</v>
      </c>
      <c r="B24" s="82" t="s">
        <v>128</v>
      </c>
      <c r="C24" s="62" t="s">
        <v>316</v>
      </c>
      <c r="D24" s="69" t="s">
        <v>317</v>
      </c>
      <c r="E24" s="438" t="s">
        <v>129</v>
      </c>
      <c r="F24"/>
    </row>
    <row r="25" spans="1:6" ht="20.25" customHeight="1" x14ac:dyDescent="0.2">
      <c r="A25" s="64" t="s">
        <v>318</v>
      </c>
      <c r="B25" s="82" t="s">
        <v>128</v>
      </c>
      <c r="C25" s="62">
        <v>0.99</v>
      </c>
      <c r="D25" s="69" t="s">
        <v>130</v>
      </c>
      <c r="E25" s="438"/>
      <c r="F25"/>
    </row>
    <row r="26" spans="1:6" ht="20.25" customHeight="1" x14ac:dyDescent="0.2">
      <c r="A26" s="64" t="s">
        <v>131</v>
      </c>
      <c r="B26" s="82">
        <v>2</v>
      </c>
      <c r="C26" s="62">
        <v>6.31</v>
      </c>
      <c r="D26" s="69">
        <v>25.24</v>
      </c>
      <c r="E26" s="79" t="s">
        <v>319</v>
      </c>
      <c r="F26"/>
    </row>
    <row r="27" spans="1:6" ht="20.25" customHeight="1" x14ac:dyDescent="0.2">
      <c r="A27" s="64" t="s">
        <v>132</v>
      </c>
      <c r="B27" s="82">
        <v>15</v>
      </c>
      <c r="C27" s="62">
        <v>2.0499999999999998</v>
      </c>
      <c r="D27" s="69">
        <v>30.749999999999996</v>
      </c>
      <c r="E27" s="459" t="s">
        <v>320</v>
      </c>
      <c r="F27"/>
    </row>
    <row r="28" spans="1:6" ht="20.25" customHeight="1" x14ac:dyDescent="0.2">
      <c r="A28" s="64" t="s">
        <v>321</v>
      </c>
      <c r="B28" s="82">
        <v>15</v>
      </c>
      <c r="C28" s="62">
        <v>3.1</v>
      </c>
      <c r="D28" s="69">
        <v>46.5</v>
      </c>
      <c r="E28" s="460"/>
      <c r="F28"/>
    </row>
    <row r="29" spans="1:6" ht="20.25" customHeight="1" x14ac:dyDescent="0.2">
      <c r="A29" s="64" t="s">
        <v>322</v>
      </c>
      <c r="B29" s="82">
        <v>30</v>
      </c>
      <c r="C29" s="62">
        <v>2.2000000000000002</v>
      </c>
      <c r="D29" s="69">
        <v>66</v>
      </c>
      <c r="E29" s="79" t="s">
        <v>323</v>
      </c>
      <c r="F29"/>
    </row>
    <row r="30" spans="1:6" ht="28.5" x14ac:dyDescent="0.2">
      <c r="A30" s="64" t="s">
        <v>133</v>
      </c>
      <c r="B30" s="82">
        <v>20</v>
      </c>
      <c r="C30" s="62" t="s">
        <v>324</v>
      </c>
      <c r="D30" s="69" t="s">
        <v>325</v>
      </c>
      <c r="E30" s="80" t="s">
        <v>326</v>
      </c>
      <c r="F30"/>
    </row>
    <row r="31" spans="1:6" ht="20.25" customHeight="1" x14ac:dyDescent="0.2">
      <c r="A31" s="445" t="s">
        <v>23</v>
      </c>
      <c r="B31" s="455">
        <v>30</v>
      </c>
      <c r="C31" s="447" t="s">
        <v>327</v>
      </c>
      <c r="D31" s="457" t="s">
        <v>328</v>
      </c>
      <c r="E31" s="449" t="s">
        <v>329</v>
      </c>
      <c r="F31"/>
    </row>
    <row r="32" spans="1:6" ht="20.25" customHeight="1" x14ac:dyDescent="0.2">
      <c r="A32" s="446"/>
      <c r="B32" s="456"/>
      <c r="C32" s="448"/>
      <c r="D32" s="458"/>
      <c r="E32" s="449"/>
      <c r="F32"/>
    </row>
    <row r="33" spans="1:6" ht="20.25" customHeight="1" x14ac:dyDescent="0.2">
      <c r="A33" s="64" t="s">
        <v>24</v>
      </c>
      <c r="B33" s="82">
        <v>30</v>
      </c>
      <c r="C33" s="62" t="s">
        <v>330</v>
      </c>
      <c r="D33" s="69" t="s">
        <v>331</v>
      </c>
      <c r="E33" s="449"/>
      <c r="F33"/>
    </row>
    <row r="34" spans="1:6" ht="20.25" customHeight="1" x14ac:dyDescent="0.2">
      <c r="A34" s="64" t="s">
        <v>332</v>
      </c>
      <c r="B34" s="82" t="s">
        <v>153</v>
      </c>
      <c r="C34" s="62" t="s">
        <v>333</v>
      </c>
      <c r="D34" s="69" t="s">
        <v>334</v>
      </c>
      <c r="E34" s="449" t="s">
        <v>134</v>
      </c>
      <c r="F34"/>
    </row>
    <row r="35" spans="1:6" ht="20.25" customHeight="1" x14ac:dyDescent="0.2">
      <c r="A35" s="64" t="s">
        <v>15</v>
      </c>
      <c r="B35" s="82" t="s">
        <v>153</v>
      </c>
      <c r="C35" s="62" t="s">
        <v>335</v>
      </c>
      <c r="D35" s="69" t="s">
        <v>336</v>
      </c>
      <c r="E35" s="449"/>
      <c r="F35"/>
    </row>
    <row r="36" spans="1:6" ht="20.25" customHeight="1" x14ac:dyDescent="0.2">
      <c r="A36" s="64" t="s">
        <v>25</v>
      </c>
      <c r="B36" s="82" t="s">
        <v>135</v>
      </c>
      <c r="C36" s="62" t="s">
        <v>337</v>
      </c>
      <c r="D36" s="69" t="s">
        <v>338</v>
      </c>
      <c r="E36" s="449" t="s">
        <v>136</v>
      </c>
      <c r="F36"/>
    </row>
    <row r="37" spans="1:6" ht="20.25" customHeight="1" x14ac:dyDescent="0.2">
      <c r="A37" s="64" t="s">
        <v>26</v>
      </c>
      <c r="B37" s="82" t="s">
        <v>135</v>
      </c>
      <c r="C37" s="62" t="s">
        <v>339</v>
      </c>
      <c r="D37" s="69" t="s">
        <v>340</v>
      </c>
      <c r="E37" s="449"/>
      <c r="F37"/>
    </row>
    <row r="38" spans="1:6" ht="20.25" customHeight="1" x14ac:dyDescent="0.2">
      <c r="A38" s="64" t="s">
        <v>27</v>
      </c>
      <c r="B38" s="82">
        <v>25</v>
      </c>
      <c r="C38" s="62">
        <v>2.0499999999999998</v>
      </c>
      <c r="D38" s="69">
        <v>51.249999999999993</v>
      </c>
      <c r="E38" s="80" t="s">
        <v>137</v>
      </c>
      <c r="F38"/>
    </row>
    <row r="39" spans="1:6" ht="20.25" customHeight="1" x14ac:dyDescent="0.2">
      <c r="A39" s="64" t="s">
        <v>138</v>
      </c>
      <c r="B39" s="82" t="s">
        <v>135</v>
      </c>
      <c r="C39" s="62">
        <v>17.71</v>
      </c>
      <c r="D39" s="69" t="s">
        <v>341</v>
      </c>
      <c r="E39" s="80" t="s">
        <v>139</v>
      </c>
      <c r="F39"/>
    </row>
    <row r="40" spans="1:6" ht="20.25" customHeight="1" x14ac:dyDescent="0.2">
      <c r="A40" s="64" t="s">
        <v>28</v>
      </c>
      <c r="B40" s="82" t="s">
        <v>342</v>
      </c>
      <c r="C40" s="62" t="s">
        <v>343</v>
      </c>
      <c r="D40" s="69" t="s">
        <v>344</v>
      </c>
      <c r="E40" s="449" t="s">
        <v>345</v>
      </c>
      <c r="F40"/>
    </row>
    <row r="41" spans="1:6" ht="20.25" customHeight="1" x14ac:dyDescent="0.2">
      <c r="A41" s="64" t="s">
        <v>29</v>
      </c>
      <c r="B41" s="82">
        <v>10</v>
      </c>
      <c r="C41" s="62" t="s">
        <v>346</v>
      </c>
      <c r="D41" s="69" t="s">
        <v>347</v>
      </c>
      <c r="E41" s="449"/>
      <c r="F41"/>
    </row>
    <row r="42" spans="1:6" ht="28.5" x14ac:dyDescent="0.2">
      <c r="A42" s="64" t="s">
        <v>348</v>
      </c>
      <c r="B42" s="82" t="s">
        <v>159</v>
      </c>
      <c r="C42" s="62">
        <v>3.56</v>
      </c>
      <c r="D42" s="69" t="s">
        <v>349</v>
      </c>
      <c r="E42" s="79" t="s">
        <v>350</v>
      </c>
      <c r="F42"/>
    </row>
    <row r="43" spans="1:6" ht="28.5" x14ac:dyDescent="0.2">
      <c r="A43" s="64" t="s">
        <v>351</v>
      </c>
      <c r="B43" s="82" t="s">
        <v>159</v>
      </c>
      <c r="C43" s="62">
        <v>4.22</v>
      </c>
      <c r="D43" s="69" t="s">
        <v>352</v>
      </c>
      <c r="E43" s="79" t="s">
        <v>353</v>
      </c>
      <c r="F43"/>
    </row>
    <row r="44" spans="1:6" ht="20.25" customHeight="1" x14ac:dyDescent="0.2">
      <c r="A44" s="64" t="s">
        <v>30</v>
      </c>
      <c r="B44" s="82">
        <v>25</v>
      </c>
      <c r="C44" s="62" t="s">
        <v>354</v>
      </c>
      <c r="D44" s="69" t="s">
        <v>355</v>
      </c>
      <c r="E44" s="449" t="s">
        <v>356</v>
      </c>
      <c r="F44"/>
    </row>
    <row r="45" spans="1:6" ht="20.25" customHeight="1" x14ac:dyDescent="0.2">
      <c r="A45" s="64" t="s">
        <v>31</v>
      </c>
      <c r="B45" s="82">
        <v>25</v>
      </c>
      <c r="C45" s="62" t="s">
        <v>357</v>
      </c>
      <c r="D45" s="69" t="s">
        <v>358</v>
      </c>
      <c r="E45" s="449"/>
      <c r="F45"/>
    </row>
    <row r="46" spans="1:6" ht="20.25" customHeight="1" x14ac:dyDescent="0.2">
      <c r="A46" s="64" t="s">
        <v>32</v>
      </c>
      <c r="B46" s="82">
        <v>25</v>
      </c>
      <c r="C46" s="62">
        <v>6.27</v>
      </c>
      <c r="D46" s="69">
        <v>156.75</v>
      </c>
      <c r="E46" s="449"/>
      <c r="F46"/>
    </row>
    <row r="47" spans="1:6" ht="29.25" customHeight="1" x14ac:dyDescent="0.2">
      <c r="A47" s="64" t="s">
        <v>359</v>
      </c>
      <c r="B47" s="82">
        <v>25</v>
      </c>
      <c r="C47" s="62">
        <v>6.24</v>
      </c>
      <c r="D47" s="69">
        <v>156</v>
      </c>
      <c r="E47" s="79" t="s">
        <v>140</v>
      </c>
      <c r="F47"/>
    </row>
    <row r="48" spans="1:6" ht="32.25" customHeight="1" x14ac:dyDescent="0.2">
      <c r="A48" s="64" t="s">
        <v>34</v>
      </c>
      <c r="B48" s="82" t="s">
        <v>141</v>
      </c>
      <c r="C48" s="62" t="s">
        <v>360</v>
      </c>
      <c r="D48" s="69" t="s">
        <v>361</v>
      </c>
      <c r="E48" s="78" t="s">
        <v>362</v>
      </c>
      <c r="F48"/>
    </row>
    <row r="49" spans="1:6" ht="20.25" customHeight="1" x14ac:dyDescent="0.2">
      <c r="A49" s="64" t="s">
        <v>35</v>
      </c>
      <c r="B49" s="82">
        <v>20</v>
      </c>
      <c r="C49" s="62" t="s">
        <v>363</v>
      </c>
      <c r="D49" s="69" t="s">
        <v>364</v>
      </c>
      <c r="E49" s="434" t="s">
        <v>365</v>
      </c>
      <c r="F49"/>
    </row>
    <row r="50" spans="1:6" ht="20.25" customHeight="1" x14ac:dyDescent="0.2">
      <c r="A50" s="64" t="s">
        <v>36</v>
      </c>
      <c r="B50" s="82">
        <v>20</v>
      </c>
      <c r="C50" s="62" t="s">
        <v>366</v>
      </c>
      <c r="D50" s="69" t="s">
        <v>367</v>
      </c>
      <c r="E50" s="434"/>
      <c r="F50"/>
    </row>
    <row r="51" spans="1:6" ht="21.75" customHeight="1" x14ac:dyDescent="0.2">
      <c r="A51" s="64" t="s">
        <v>38</v>
      </c>
      <c r="B51" s="82" t="s">
        <v>116</v>
      </c>
      <c r="C51" s="62">
        <v>3.1</v>
      </c>
      <c r="D51" s="69" t="s">
        <v>368</v>
      </c>
      <c r="E51" s="434" t="s">
        <v>369</v>
      </c>
      <c r="F51"/>
    </row>
    <row r="52" spans="1:6" ht="21.75" customHeight="1" x14ac:dyDescent="0.2">
      <c r="A52" s="64" t="s">
        <v>370</v>
      </c>
      <c r="B52" s="82" t="s">
        <v>116</v>
      </c>
      <c r="C52" s="62" t="s">
        <v>371</v>
      </c>
      <c r="D52" s="69" t="s">
        <v>372</v>
      </c>
      <c r="E52" s="434"/>
      <c r="F52"/>
    </row>
    <row r="53" spans="1:6" ht="21.75" customHeight="1" x14ac:dyDescent="0.2">
      <c r="A53" s="64" t="s">
        <v>39</v>
      </c>
      <c r="B53" s="82" t="s">
        <v>116</v>
      </c>
      <c r="C53" s="62">
        <v>5.08</v>
      </c>
      <c r="D53" s="69" t="s">
        <v>373</v>
      </c>
      <c r="E53" s="434"/>
      <c r="F53"/>
    </row>
    <row r="54" spans="1:6" ht="42.75" x14ac:dyDescent="0.2">
      <c r="A54" s="64" t="s">
        <v>37</v>
      </c>
      <c r="B54" s="82" t="s">
        <v>116</v>
      </c>
      <c r="C54" s="62">
        <v>4.18</v>
      </c>
      <c r="D54" s="69" t="s">
        <v>374</v>
      </c>
      <c r="E54" s="79" t="s">
        <v>142</v>
      </c>
      <c r="F54"/>
    </row>
    <row r="55" spans="1:6" ht="21.75" customHeight="1" x14ac:dyDescent="0.2">
      <c r="A55" s="64" t="s">
        <v>40</v>
      </c>
      <c r="B55" s="82" t="s">
        <v>143</v>
      </c>
      <c r="C55" s="62" t="s">
        <v>375</v>
      </c>
      <c r="D55" s="69" t="s">
        <v>376</v>
      </c>
      <c r="E55" s="434" t="s">
        <v>377</v>
      </c>
      <c r="F55"/>
    </row>
    <row r="56" spans="1:6" ht="21.75" customHeight="1" x14ac:dyDescent="0.2">
      <c r="A56" s="64" t="s">
        <v>41</v>
      </c>
      <c r="B56" s="82" t="s">
        <v>143</v>
      </c>
      <c r="C56" s="62" t="s">
        <v>378</v>
      </c>
      <c r="D56" s="69" t="s">
        <v>379</v>
      </c>
      <c r="E56" s="434"/>
      <c r="F56"/>
    </row>
    <row r="57" spans="1:6" ht="21.75" customHeight="1" x14ac:dyDescent="0.2">
      <c r="A57" s="64" t="s">
        <v>42</v>
      </c>
      <c r="B57" s="82" t="s">
        <v>380</v>
      </c>
      <c r="C57" s="62" t="s">
        <v>381</v>
      </c>
      <c r="D57" s="69" t="s">
        <v>382</v>
      </c>
      <c r="E57" s="434" t="s">
        <v>383</v>
      </c>
      <c r="F57"/>
    </row>
    <row r="58" spans="1:6" ht="21.75" customHeight="1" x14ac:dyDescent="0.2">
      <c r="A58" s="64" t="s">
        <v>43</v>
      </c>
      <c r="B58" s="82" t="s">
        <v>380</v>
      </c>
      <c r="C58" s="62" t="s">
        <v>384</v>
      </c>
      <c r="D58" s="69" t="s">
        <v>385</v>
      </c>
      <c r="E58" s="434"/>
      <c r="F58"/>
    </row>
    <row r="59" spans="1:6" ht="21.75" customHeight="1" x14ac:dyDescent="0.2">
      <c r="A59" s="64" t="s">
        <v>44</v>
      </c>
      <c r="B59" s="82" t="s">
        <v>121</v>
      </c>
      <c r="C59" s="62">
        <v>2.15</v>
      </c>
      <c r="D59" s="69" t="s">
        <v>144</v>
      </c>
      <c r="E59" s="435" t="s">
        <v>576</v>
      </c>
      <c r="F59"/>
    </row>
    <row r="60" spans="1:6" ht="21.75" customHeight="1" x14ac:dyDescent="0.2">
      <c r="A60" s="64" t="s">
        <v>45</v>
      </c>
      <c r="B60" s="82" t="s">
        <v>121</v>
      </c>
      <c r="C60" s="62">
        <v>3.25</v>
      </c>
      <c r="D60" s="69" t="s">
        <v>145</v>
      </c>
      <c r="E60" s="435"/>
      <c r="F60"/>
    </row>
    <row r="61" spans="1:6" ht="28.5" x14ac:dyDescent="0.2">
      <c r="A61" s="64" t="s">
        <v>46</v>
      </c>
      <c r="B61" s="82" t="s">
        <v>135</v>
      </c>
      <c r="C61" s="84" t="s">
        <v>386</v>
      </c>
      <c r="D61" s="69" t="s">
        <v>387</v>
      </c>
      <c r="E61" s="79" t="s">
        <v>388</v>
      </c>
      <c r="F61"/>
    </row>
    <row r="62" spans="1:6" ht="21.75" customHeight="1" x14ac:dyDescent="0.2">
      <c r="A62" s="64" t="s">
        <v>47</v>
      </c>
      <c r="B62" s="82" t="s">
        <v>143</v>
      </c>
      <c r="C62" s="84" t="s">
        <v>389</v>
      </c>
      <c r="D62" s="69" t="s">
        <v>390</v>
      </c>
      <c r="E62" s="450" t="s">
        <v>391</v>
      </c>
      <c r="F62"/>
    </row>
    <row r="63" spans="1:6" ht="21.75" customHeight="1" x14ac:dyDescent="0.2">
      <c r="A63" s="64" t="s">
        <v>392</v>
      </c>
      <c r="B63" s="82" t="s">
        <v>143</v>
      </c>
      <c r="C63" s="62" t="s">
        <v>393</v>
      </c>
      <c r="D63" s="69" t="s">
        <v>394</v>
      </c>
      <c r="E63" s="451"/>
      <c r="F63"/>
    </row>
    <row r="64" spans="1:6" ht="21.75" customHeight="1" x14ac:dyDescent="0.2">
      <c r="A64" s="64" t="s">
        <v>395</v>
      </c>
      <c r="B64" s="82" t="s">
        <v>143</v>
      </c>
      <c r="C64" s="62" t="s">
        <v>396</v>
      </c>
      <c r="D64" s="69" t="s">
        <v>397</v>
      </c>
      <c r="E64" s="451"/>
      <c r="F64"/>
    </row>
    <row r="65" spans="1:6" ht="21.75" customHeight="1" x14ac:dyDescent="0.2">
      <c r="A65" s="64" t="s">
        <v>398</v>
      </c>
      <c r="B65" s="82">
        <v>25</v>
      </c>
      <c r="C65" s="62">
        <v>7.64</v>
      </c>
      <c r="D65" s="69">
        <v>191</v>
      </c>
      <c r="E65" s="452"/>
      <c r="F65"/>
    </row>
    <row r="66" spans="1:6" ht="21.75" customHeight="1" x14ac:dyDescent="0.2">
      <c r="A66" s="64" t="s">
        <v>146</v>
      </c>
      <c r="B66" s="82" t="s">
        <v>147</v>
      </c>
      <c r="C66" s="62" t="s">
        <v>399</v>
      </c>
      <c r="D66" s="69" t="s">
        <v>400</v>
      </c>
      <c r="E66" s="434" t="s">
        <v>401</v>
      </c>
      <c r="F66"/>
    </row>
    <row r="67" spans="1:6" ht="21.75" customHeight="1" x14ac:dyDescent="0.2">
      <c r="A67" s="64" t="s">
        <v>148</v>
      </c>
      <c r="B67" s="82" t="s">
        <v>147</v>
      </c>
      <c r="C67" s="62">
        <v>2.4300000000000002</v>
      </c>
      <c r="D67" s="69" t="s">
        <v>402</v>
      </c>
      <c r="E67" s="434"/>
      <c r="F67"/>
    </row>
    <row r="68" spans="1:6" ht="21.75" customHeight="1" x14ac:dyDescent="0.2">
      <c r="A68" s="64" t="s">
        <v>403</v>
      </c>
      <c r="B68" s="82" t="s">
        <v>149</v>
      </c>
      <c r="C68" s="62" t="s">
        <v>404</v>
      </c>
      <c r="D68" s="69" t="s">
        <v>405</v>
      </c>
      <c r="E68" s="434" t="s">
        <v>406</v>
      </c>
      <c r="F68"/>
    </row>
    <row r="69" spans="1:6" ht="21.75" customHeight="1" x14ac:dyDescent="0.2">
      <c r="A69" s="64" t="s">
        <v>407</v>
      </c>
      <c r="B69" s="82" t="s">
        <v>149</v>
      </c>
      <c r="C69" s="62">
        <v>2.15</v>
      </c>
      <c r="D69" s="69" t="s">
        <v>408</v>
      </c>
      <c r="E69" s="434"/>
      <c r="F69"/>
    </row>
    <row r="70" spans="1:6" ht="21.75" customHeight="1" x14ac:dyDescent="0.2">
      <c r="A70" s="64" t="s">
        <v>409</v>
      </c>
      <c r="B70" s="82">
        <v>30</v>
      </c>
      <c r="C70" s="62">
        <v>4.4000000000000004</v>
      </c>
      <c r="D70" s="69">
        <v>132</v>
      </c>
      <c r="E70" s="79" t="s">
        <v>410</v>
      </c>
      <c r="F70"/>
    </row>
    <row r="71" spans="1:6" ht="73.5" x14ac:dyDescent="0.2">
      <c r="A71" s="64" t="s">
        <v>49</v>
      </c>
      <c r="B71" s="82" t="s">
        <v>150</v>
      </c>
      <c r="C71" s="62" t="s">
        <v>411</v>
      </c>
      <c r="D71" s="69" t="s">
        <v>412</v>
      </c>
      <c r="E71" s="78" t="s">
        <v>413</v>
      </c>
      <c r="F71"/>
    </row>
    <row r="72" spans="1:6" ht="54" customHeight="1" x14ac:dyDescent="0.2">
      <c r="A72" s="64" t="s">
        <v>50</v>
      </c>
      <c r="B72" s="85" t="s">
        <v>414</v>
      </c>
      <c r="C72" s="86" t="s">
        <v>415</v>
      </c>
      <c r="D72" s="87" t="s">
        <v>577</v>
      </c>
      <c r="E72" s="79" t="s">
        <v>416</v>
      </c>
      <c r="F72"/>
    </row>
    <row r="73" spans="1:6" ht="42.75" x14ac:dyDescent="0.2">
      <c r="A73" s="64" t="s">
        <v>51</v>
      </c>
      <c r="B73" s="82" t="s">
        <v>417</v>
      </c>
      <c r="C73" s="62" t="s">
        <v>418</v>
      </c>
      <c r="D73" s="69" t="s">
        <v>419</v>
      </c>
      <c r="E73" s="79" t="s">
        <v>420</v>
      </c>
      <c r="F73"/>
    </row>
    <row r="74" spans="1:6" ht="42.75" x14ac:dyDescent="0.2">
      <c r="A74" s="64" t="s">
        <v>52</v>
      </c>
      <c r="B74" s="82">
        <v>20</v>
      </c>
      <c r="C74" s="62" t="s">
        <v>421</v>
      </c>
      <c r="D74" s="69" t="s">
        <v>422</v>
      </c>
      <c r="E74" s="79" t="s">
        <v>423</v>
      </c>
      <c r="F74"/>
    </row>
    <row r="75" spans="1:6" ht="27.6" customHeight="1" x14ac:dyDescent="0.2">
      <c r="A75" s="64" t="s">
        <v>53</v>
      </c>
      <c r="B75" s="82" t="s">
        <v>151</v>
      </c>
      <c r="C75" s="62" t="s">
        <v>424</v>
      </c>
      <c r="D75" s="69" t="s">
        <v>425</v>
      </c>
      <c r="E75" s="434" t="s">
        <v>426</v>
      </c>
      <c r="F75"/>
    </row>
    <row r="76" spans="1:6" ht="27.6" customHeight="1" x14ac:dyDescent="0.2">
      <c r="A76" s="64" t="s">
        <v>54</v>
      </c>
      <c r="B76" s="82" t="s">
        <v>151</v>
      </c>
      <c r="C76" s="62" t="s">
        <v>427</v>
      </c>
      <c r="D76" s="69" t="s">
        <v>428</v>
      </c>
      <c r="E76" s="434"/>
      <c r="F76"/>
    </row>
    <row r="77" spans="1:6" ht="20.25" customHeight="1" x14ac:dyDescent="0.2">
      <c r="A77" s="64" t="s">
        <v>55</v>
      </c>
      <c r="B77" s="82" t="s">
        <v>143</v>
      </c>
      <c r="C77" s="62" t="s">
        <v>429</v>
      </c>
      <c r="D77" s="69" t="s">
        <v>430</v>
      </c>
      <c r="E77" s="435" t="s">
        <v>431</v>
      </c>
      <c r="F77"/>
    </row>
    <row r="78" spans="1:6" ht="20.25" customHeight="1" x14ac:dyDescent="0.2">
      <c r="A78" s="64" t="s">
        <v>56</v>
      </c>
      <c r="B78" s="82" t="s">
        <v>143</v>
      </c>
      <c r="C78" s="62">
        <v>3.22</v>
      </c>
      <c r="D78" s="69" t="s">
        <v>432</v>
      </c>
      <c r="E78" s="435"/>
      <c r="F78"/>
    </row>
    <row r="79" spans="1:6" ht="30" customHeight="1" x14ac:dyDescent="0.2">
      <c r="A79" s="64" t="s">
        <v>152</v>
      </c>
      <c r="B79" s="82" t="s">
        <v>153</v>
      </c>
      <c r="C79" s="62">
        <v>4.1399999999999997</v>
      </c>
      <c r="D79" s="69" t="s">
        <v>433</v>
      </c>
      <c r="E79" s="434" t="s">
        <v>434</v>
      </c>
      <c r="F79"/>
    </row>
    <row r="80" spans="1:6" ht="30" customHeight="1" x14ac:dyDescent="0.2">
      <c r="A80" s="64" t="s">
        <v>154</v>
      </c>
      <c r="B80" s="82" t="s">
        <v>153</v>
      </c>
      <c r="C80" s="62">
        <v>5.28</v>
      </c>
      <c r="D80" s="69" t="s">
        <v>435</v>
      </c>
      <c r="E80" s="434"/>
      <c r="F80"/>
    </row>
    <row r="81" spans="1:6" ht="28.5" x14ac:dyDescent="0.2">
      <c r="A81" s="64" t="s">
        <v>57</v>
      </c>
      <c r="B81" s="82" t="s">
        <v>151</v>
      </c>
      <c r="C81" s="62" t="s">
        <v>436</v>
      </c>
      <c r="D81" s="69" t="s">
        <v>437</v>
      </c>
      <c r="E81" s="78" t="s">
        <v>438</v>
      </c>
      <c r="F81"/>
    </row>
    <row r="82" spans="1:6" ht="42.75" x14ac:dyDescent="0.2">
      <c r="A82" s="64" t="s">
        <v>58</v>
      </c>
      <c r="B82" s="82" t="s">
        <v>116</v>
      </c>
      <c r="C82" s="62" t="s">
        <v>439</v>
      </c>
      <c r="D82" s="69" t="s">
        <v>440</v>
      </c>
      <c r="E82" s="79" t="s">
        <v>441</v>
      </c>
      <c r="F82"/>
    </row>
    <row r="83" spans="1:6" ht="20.25" customHeight="1" x14ac:dyDescent="0.2">
      <c r="A83" s="64" t="s">
        <v>59</v>
      </c>
      <c r="B83" s="82" t="s">
        <v>155</v>
      </c>
      <c r="C83" s="62" t="s">
        <v>442</v>
      </c>
      <c r="D83" s="69" t="s">
        <v>443</v>
      </c>
      <c r="E83" s="436" t="s">
        <v>444</v>
      </c>
      <c r="F83"/>
    </row>
    <row r="84" spans="1:6" ht="20.25" customHeight="1" x14ac:dyDescent="0.2">
      <c r="A84" s="64" t="s">
        <v>445</v>
      </c>
      <c r="B84" s="82" t="s">
        <v>155</v>
      </c>
      <c r="C84" s="62">
        <v>3</v>
      </c>
      <c r="D84" s="83" t="s">
        <v>446</v>
      </c>
      <c r="E84" s="437"/>
      <c r="F84"/>
    </row>
    <row r="85" spans="1:6" ht="20.25" customHeight="1" x14ac:dyDescent="0.2">
      <c r="A85" s="64" t="s">
        <v>60</v>
      </c>
      <c r="B85" s="82" t="s">
        <v>156</v>
      </c>
      <c r="C85" s="62" t="s">
        <v>447</v>
      </c>
      <c r="D85" s="69" t="s">
        <v>448</v>
      </c>
      <c r="E85" s="438" t="s">
        <v>449</v>
      </c>
      <c r="F85"/>
    </row>
    <row r="86" spans="1:6" ht="20.25" customHeight="1" x14ac:dyDescent="0.2">
      <c r="A86" s="64" t="s">
        <v>61</v>
      </c>
      <c r="B86" s="82" t="s">
        <v>156</v>
      </c>
      <c r="C86" s="62">
        <v>1.88</v>
      </c>
      <c r="D86" s="69" t="s">
        <v>450</v>
      </c>
      <c r="E86" s="438"/>
      <c r="F86"/>
    </row>
    <row r="87" spans="1:6" ht="20.25" customHeight="1" x14ac:dyDescent="0.2">
      <c r="A87" s="64" t="s">
        <v>62</v>
      </c>
      <c r="B87" s="82">
        <v>12</v>
      </c>
      <c r="C87" s="62" t="s">
        <v>451</v>
      </c>
      <c r="D87" s="69" t="s">
        <v>452</v>
      </c>
      <c r="E87" s="435" t="s">
        <v>453</v>
      </c>
      <c r="F87"/>
    </row>
    <row r="88" spans="1:6" ht="20.25" customHeight="1" x14ac:dyDescent="0.2">
      <c r="A88" s="64" t="s">
        <v>63</v>
      </c>
      <c r="B88" s="82">
        <v>12</v>
      </c>
      <c r="C88" s="62" t="s">
        <v>454</v>
      </c>
      <c r="D88" s="69" t="s">
        <v>455</v>
      </c>
      <c r="E88" s="435"/>
      <c r="F88"/>
    </row>
    <row r="89" spans="1:6" x14ac:dyDescent="0.2">
      <c r="A89" s="64" t="s">
        <v>456</v>
      </c>
      <c r="B89" s="82" t="s">
        <v>123</v>
      </c>
      <c r="C89" s="62">
        <v>1.75</v>
      </c>
      <c r="D89" s="69" t="s">
        <v>457</v>
      </c>
      <c r="E89" s="78" t="s">
        <v>458</v>
      </c>
      <c r="F89"/>
    </row>
    <row r="90" spans="1:6" ht="20.25" customHeight="1" x14ac:dyDescent="0.2">
      <c r="A90" s="64" t="s">
        <v>64</v>
      </c>
      <c r="B90" s="82" t="s">
        <v>151</v>
      </c>
      <c r="C90" s="62" t="s">
        <v>459</v>
      </c>
      <c r="D90" s="69" t="s">
        <v>460</v>
      </c>
      <c r="E90" s="78" t="s">
        <v>157</v>
      </c>
      <c r="F90"/>
    </row>
    <row r="91" spans="1:6" ht="20.25" customHeight="1" x14ac:dyDescent="0.2">
      <c r="A91" s="64" t="s">
        <v>65</v>
      </c>
      <c r="B91" s="82" t="s">
        <v>135</v>
      </c>
      <c r="C91" s="62" t="s">
        <v>461</v>
      </c>
      <c r="D91" s="69" t="s">
        <v>462</v>
      </c>
      <c r="E91" s="80" t="s">
        <v>158</v>
      </c>
      <c r="F91"/>
    </row>
    <row r="92" spans="1:6" ht="20.25" customHeight="1" x14ac:dyDescent="0.2">
      <c r="A92" s="64" t="s">
        <v>66</v>
      </c>
      <c r="B92" s="82" t="s">
        <v>159</v>
      </c>
      <c r="C92" s="62" t="s">
        <v>463</v>
      </c>
      <c r="D92" s="69" t="s">
        <v>464</v>
      </c>
      <c r="E92" s="435" t="s">
        <v>465</v>
      </c>
      <c r="F92"/>
    </row>
    <row r="93" spans="1:6" ht="20.25" customHeight="1" x14ac:dyDescent="0.2">
      <c r="A93" s="64" t="s">
        <v>67</v>
      </c>
      <c r="B93" s="82" t="s">
        <v>159</v>
      </c>
      <c r="C93" s="62" t="s">
        <v>466</v>
      </c>
      <c r="D93" s="69" t="s">
        <v>467</v>
      </c>
      <c r="E93" s="435"/>
      <c r="F93"/>
    </row>
    <row r="94" spans="1:6" ht="42.75" x14ac:dyDescent="0.2">
      <c r="A94" s="64" t="s">
        <v>468</v>
      </c>
      <c r="B94" s="82" t="s">
        <v>159</v>
      </c>
      <c r="C94" s="62">
        <v>2.87</v>
      </c>
      <c r="D94" s="69" t="s">
        <v>469</v>
      </c>
      <c r="E94" s="78" t="s">
        <v>470</v>
      </c>
      <c r="F94"/>
    </row>
    <row r="95" spans="1:6" ht="28.5" customHeight="1" x14ac:dyDescent="0.2">
      <c r="F95"/>
    </row>
    <row r="96" spans="1:6" ht="27.75" customHeight="1" x14ac:dyDescent="0.2">
      <c r="A96" s="66" t="s">
        <v>160</v>
      </c>
      <c r="B96" s="67" t="s">
        <v>109</v>
      </c>
      <c r="C96" s="68" t="s">
        <v>161</v>
      </c>
      <c r="D96" s="81" t="s">
        <v>162</v>
      </c>
      <c r="E96" s="60" t="s">
        <v>163</v>
      </c>
      <c r="F96"/>
    </row>
    <row r="97" spans="1:6" ht="28.5" customHeight="1" x14ac:dyDescent="0.2">
      <c r="A97" s="63" t="s">
        <v>164</v>
      </c>
      <c r="B97" s="82" t="s">
        <v>165</v>
      </c>
      <c r="C97" s="62">
        <v>2.9</v>
      </c>
      <c r="D97" s="69" t="s">
        <v>471</v>
      </c>
      <c r="E97" s="78" t="s">
        <v>166</v>
      </c>
      <c r="F97"/>
    </row>
    <row r="98" spans="1:6" ht="28.5" customHeight="1" x14ac:dyDescent="0.2">
      <c r="A98" s="63" t="s">
        <v>167</v>
      </c>
      <c r="B98" s="82" t="s">
        <v>168</v>
      </c>
      <c r="C98" s="62">
        <v>2.23</v>
      </c>
      <c r="D98" s="69" t="s">
        <v>472</v>
      </c>
      <c r="E98" s="78" t="s">
        <v>169</v>
      </c>
      <c r="F98"/>
    </row>
    <row r="99" spans="1:6" ht="28.5" customHeight="1" x14ac:dyDescent="0.2">
      <c r="A99" s="63" t="s">
        <v>170</v>
      </c>
      <c r="B99" s="82" t="s">
        <v>171</v>
      </c>
      <c r="C99" s="62">
        <v>2.58</v>
      </c>
      <c r="D99" s="69" t="s">
        <v>473</v>
      </c>
      <c r="E99" s="78" t="s">
        <v>172</v>
      </c>
      <c r="F99"/>
    </row>
    <row r="100" spans="1:6" ht="28.5" customHeight="1" x14ac:dyDescent="0.2">
      <c r="A100" s="63" t="s">
        <v>174</v>
      </c>
      <c r="B100" s="82" t="s">
        <v>165</v>
      </c>
      <c r="C100" s="62">
        <v>2.72</v>
      </c>
      <c r="D100" s="69" t="s">
        <v>474</v>
      </c>
      <c r="E100" s="78" t="s">
        <v>175</v>
      </c>
      <c r="F100"/>
    </row>
    <row r="101" spans="1:6" ht="28.5" customHeight="1" x14ac:dyDescent="0.2">
      <c r="A101" s="63" t="s">
        <v>176</v>
      </c>
      <c r="B101" s="82" t="s">
        <v>177</v>
      </c>
      <c r="C101" s="62">
        <v>3.35</v>
      </c>
      <c r="D101" s="69" t="s">
        <v>475</v>
      </c>
      <c r="E101" s="80" t="s">
        <v>178</v>
      </c>
      <c r="F101"/>
    </row>
    <row r="102" spans="1:6" ht="28.5" customHeight="1" x14ac:dyDescent="0.2">
      <c r="A102" s="63" t="s">
        <v>179</v>
      </c>
      <c r="B102" s="82" t="s">
        <v>171</v>
      </c>
      <c r="C102" s="62">
        <v>4.6399999999999997</v>
      </c>
      <c r="D102" s="69" t="s">
        <v>476</v>
      </c>
      <c r="E102" s="80" t="s">
        <v>180</v>
      </c>
      <c r="F102"/>
    </row>
    <row r="103" spans="1:6" ht="28.5" customHeight="1" x14ac:dyDescent="0.2">
      <c r="A103" s="63" t="s">
        <v>181</v>
      </c>
      <c r="B103" s="82" t="s">
        <v>168</v>
      </c>
      <c r="C103" s="62">
        <v>2.81</v>
      </c>
      <c r="D103" s="69" t="s">
        <v>477</v>
      </c>
      <c r="E103" s="78" t="s">
        <v>182</v>
      </c>
      <c r="F103"/>
    </row>
    <row r="104" spans="1:6" ht="28.5" customHeight="1" x14ac:dyDescent="0.2">
      <c r="A104" s="63" t="s">
        <v>183</v>
      </c>
      <c r="B104" s="82" t="s">
        <v>171</v>
      </c>
      <c r="C104" s="62">
        <v>3.2</v>
      </c>
      <c r="D104" s="69" t="s">
        <v>478</v>
      </c>
      <c r="E104" s="78" t="s">
        <v>184</v>
      </c>
      <c r="F104"/>
    </row>
    <row r="105" spans="1:6" ht="50.25" customHeight="1" x14ac:dyDescent="0.2">
      <c r="A105" s="63" t="s">
        <v>185</v>
      </c>
      <c r="B105" s="82" t="s">
        <v>171</v>
      </c>
      <c r="C105" s="62">
        <v>2.7</v>
      </c>
      <c r="D105" s="69" t="s">
        <v>479</v>
      </c>
      <c r="E105" s="80" t="s">
        <v>184</v>
      </c>
      <c r="F105"/>
    </row>
    <row r="106" spans="1:6" ht="45.75" customHeight="1" x14ac:dyDescent="0.2">
      <c r="A106" s="63" t="s">
        <v>186</v>
      </c>
      <c r="B106" s="82" t="s">
        <v>168</v>
      </c>
      <c r="C106" s="62">
        <v>2.46</v>
      </c>
      <c r="D106" s="69" t="s">
        <v>480</v>
      </c>
      <c r="E106" s="80" t="s">
        <v>187</v>
      </c>
      <c r="F106"/>
    </row>
    <row r="107" spans="1:6" ht="46.5" customHeight="1" x14ac:dyDescent="0.2">
      <c r="A107" s="63" t="s">
        <v>188</v>
      </c>
      <c r="B107" s="82" t="s">
        <v>189</v>
      </c>
      <c r="C107" s="62">
        <v>2.54</v>
      </c>
      <c r="D107" s="69" t="s">
        <v>481</v>
      </c>
      <c r="E107" s="78" t="s">
        <v>190</v>
      </c>
      <c r="F107"/>
    </row>
    <row r="108" spans="1:6" ht="28.5" customHeight="1" x14ac:dyDescent="0.2">
      <c r="A108" s="63" t="s">
        <v>191</v>
      </c>
      <c r="B108" s="82" t="s">
        <v>192</v>
      </c>
      <c r="C108" s="62">
        <v>2.14</v>
      </c>
      <c r="D108" s="69" t="s">
        <v>482</v>
      </c>
      <c r="E108" s="78" t="s">
        <v>193</v>
      </c>
      <c r="F108"/>
    </row>
    <row r="109" spans="1:6" ht="28.5" customHeight="1" x14ac:dyDescent="0.2">
      <c r="A109" s="63" t="s">
        <v>194</v>
      </c>
      <c r="B109" s="82" t="s">
        <v>171</v>
      </c>
      <c r="C109" s="62">
        <v>2.46</v>
      </c>
      <c r="D109" s="69" t="s">
        <v>483</v>
      </c>
      <c r="E109" s="78" t="s">
        <v>195</v>
      </c>
      <c r="F109"/>
    </row>
    <row r="110" spans="1:6" ht="28.5" customHeight="1" x14ac:dyDescent="0.2">
      <c r="A110" s="63" t="s">
        <v>196</v>
      </c>
      <c r="B110" s="82" t="s">
        <v>189</v>
      </c>
      <c r="C110" s="62">
        <v>2.52</v>
      </c>
      <c r="D110" s="69" t="s">
        <v>484</v>
      </c>
      <c r="E110" s="78" t="s">
        <v>197</v>
      </c>
      <c r="F110"/>
    </row>
    <row r="111" spans="1:6" ht="28.5" customHeight="1" x14ac:dyDescent="0.2">
      <c r="A111" s="63" t="s">
        <v>198</v>
      </c>
      <c r="B111" s="82" t="s">
        <v>165</v>
      </c>
      <c r="C111" s="62">
        <v>2.52</v>
      </c>
      <c r="D111" s="69" t="s">
        <v>485</v>
      </c>
      <c r="E111" s="78" t="s">
        <v>199</v>
      </c>
      <c r="F111"/>
    </row>
    <row r="112" spans="1:6" ht="28.5" customHeight="1" x14ac:dyDescent="0.2">
      <c r="A112" s="63" t="s">
        <v>486</v>
      </c>
      <c r="B112" s="82" t="s">
        <v>237</v>
      </c>
      <c r="C112" s="62">
        <v>3.5</v>
      </c>
      <c r="D112" s="69" t="s">
        <v>487</v>
      </c>
      <c r="E112" s="78" t="s">
        <v>488</v>
      </c>
      <c r="F112"/>
    </row>
    <row r="113" spans="1:6" ht="22.5" customHeight="1" x14ac:dyDescent="0.2">
      <c r="A113" s="439" t="s">
        <v>489</v>
      </c>
      <c r="B113" s="440"/>
      <c r="C113" s="440"/>
      <c r="D113" s="440"/>
      <c r="E113" s="441"/>
      <c r="F113"/>
    </row>
    <row r="114" spans="1:6" ht="28.5" customHeight="1" x14ac:dyDescent="0.2">
      <c r="F114"/>
    </row>
    <row r="115" spans="1:6" ht="35.1" customHeight="1" x14ac:dyDescent="0.2">
      <c r="A115" s="66" t="s">
        <v>490</v>
      </c>
      <c r="B115" s="89" t="s">
        <v>109</v>
      </c>
      <c r="C115" s="68" t="s">
        <v>201</v>
      </c>
      <c r="D115" s="81" t="s">
        <v>111</v>
      </c>
      <c r="E115" s="60" t="s">
        <v>163</v>
      </c>
      <c r="F115"/>
    </row>
    <row r="116" spans="1:6" ht="35.1" customHeight="1" x14ac:dyDescent="0.2">
      <c r="A116" s="63" t="s">
        <v>491</v>
      </c>
      <c r="B116" s="82">
        <v>14</v>
      </c>
      <c r="C116" s="90">
        <v>3.3</v>
      </c>
      <c r="D116" s="91">
        <v>46.199999999999996</v>
      </c>
      <c r="E116" s="92" t="s">
        <v>492</v>
      </c>
      <c r="F116" s="93"/>
    </row>
    <row r="117" spans="1:6" ht="35.1" customHeight="1" x14ac:dyDescent="0.2">
      <c r="A117" s="63" t="s">
        <v>493</v>
      </c>
      <c r="B117" s="82">
        <v>16</v>
      </c>
      <c r="C117" s="90">
        <v>3.52</v>
      </c>
      <c r="D117" s="91">
        <v>56.32</v>
      </c>
      <c r="E117" s="92" t="s">
        <v>494</v>
      </c>
      <c r="F117" s="93"/>
    </row>
    <row r="118" spans="1:6" ht="35.1" customHeight="1" x14ac:dyDescent="0.2">
      <c r="A118" s="63" t="s">
        <v>495</v>
      </c>
      <c r="B118" s="82" t="s">
        <v>496</v>
      </c>
      <c r="C118" s="90" t="s">
        <v>497</v>
      </c>
      <c r="D118" s="91">
        <v>46.67</v>
      </c>
      <c r="E118" s="92" t="s">
        <v>498</v>
      </c>
      <c r="F118" s="93"/>
    </row>
    <row r="119" spans="1:6" ht="35.1" customHeight="1" x14ac:dyDescent="0.2">
      <c r="A119" s="63" t="s">
        <v>499</v>
      </c>
      <c r="B119" s="82" t="s">
        <v>500</v>
      </c>
      <c r="C119" s="90" t="s">
        <v>501</v>
      </c>
      <c r="D119" s="91">
        <v>34.5</v>
      </c>
      <c r="E119" s="92" t="s">
        <v>502</v>
      </c>
      <c r="F119" s="93"/>
    </row>
    <row r="120" spans="1:6" ht="35.1" customHeight="1" x14ac:dyDescent="0.2">
      <c r="A120" s="63" t="s">
        <v>503</v>
      </c>
      <c r="B120" s="82">
        <v>12</v>
      </c>
      <c r="C120" s="90">
        <v>5.09</v>
      </c>
      <c r="D120" s="91">
        <v>61.08</v>
      </c>
      <c r="E120" s="92" t="s">
        <v>504</v>
      </c>
      <c r="F120" s="93"/>
    </row>
    <row r="121" spans="1:6" ht="35.1" customHeight="1" x14ac:dyDescent="0.2">
      <c r="A121" s="63" t="s">
        <v>505</v>
      </c>
      <c r="B121" s="82">
        <v>12</v>
      </c>
      <c r="C121" s="90">
        <v>5.65</v>
      </c>
      <c r="D121" s="91">
        <v>67.800000000000011</v>
      </c>
      <c r="E121" s="92" t="s">
        <v>506</v>
      </c>
      <c r="F121" s="93"/>
    </row>
    <row r="122" spans="1:6" ht="35.1" customHeight="1" x14ac:dyDescent="0.2">
      <c r="A122" s="63" t="s">
        <v>507</v>
      </c>
      <c r="B122" s="82">
        <v>9</v>
      </c>
      <c r="C122" s="90">
        <v>4.37</v>
      </c>
      <c r="D122" s="91">
        <v>39.33</v>
      </c>
      <c r="E122" s="92" t="s">
        <v>508</v>
      </c>
      <c r="F122" s="93"/>
    </row>
    <row r="123" spans="1:6" ht="35.1" customHeight="1" x14ac:dyDescent="0.2">
      <c r="A123" s="63" t="s">
        <v>509</v>
      </c>
      <c r="B123" s="82" t="s">
        <v>510</v>
      </c>
      <c r="C123" s="90" t="s">
        <v>511</v>
      </c>
      <c r="D123" s="91">
        <v>56.64</v>
      </c>
      <c r="E123" s="94" t="s">
        <v>512</v>
      </c>
      <c r="F123" s="95"/>
    </row>
    <row r="124" spans="1:6" ht="35.1" customHeight="1" x14ac:dyDescent="0.2">
      <c r="A124" s="63" t="s">
        <v>513</v>
      </c>
      <c r="B124" s="82" t="s">
        <v>514</v>
      </c>
      <c r="C124" s="90" t="s">
        <v>515</v>
      </c>
      <c r="D124" s="91">
        <v>74.760000000000005</v>
      </c>
      <c r="E124" s="92" t="s">
        <v>516</v>
      </c>
      <c r="F124" s="93"/>
    </row>
    <row r="125" spans="1:6" ht="35.1" customHeight="1" x14ac:dyDescent="0.2">
      <c r="A125" s="63" t="s">
        <v>517</v>
      </c>
      <c r="B125" s="82">
        <v>35</v>
      </c>
      <c r="C125" s="90" t="s">
        <v>518</v>
      </c>
      <c r="D125" s="91">
        <v>102.89999999999999</v>
      </c>
      <c r="E125" s="92" t="s">
        <v>519</v>
      </c>
      <c r="F125" s="93"/>
    </row>
    <row r="126" spans="1:6" ht="28.5" customHeight="1" x14ac:dyDescent="0.2">
      <c r="F126"/>
    </row>
    <row r="127" spans="1:6" ht="27.75" customHeight="1" x14ac:dyDescent="0.2">
      <c r="A127" s="66" t="s">
        <v>200</v>
      </c>
      <c r="B127" s="67" t="s">
        <v>109</v>
      </c>
      <c r="C127" s="68" t="s">
        <v>201</v>
      </c>
      <c r="D127" s="81" t="s">
        <v>111</v>
      </c>
      <c r="E127" s="60" t="s">
        <v>202</v>
      </c>
      <c r="F127"/>
    </row>
    <row r="128" spans="1:6" ht="30" x14ac:dyDescent="0.2">
      <c r="A128" s="96" t="s">
        <v>69</v>
      </c>
      <c r="B128" s="82">
        <v>15</v>
      </c>
      <c r="C128" s="90">
        <v>3.33</v>
      </c>
      <c r="D128" s="91">
        <v>49.95</v>
      </c>
      <c r="E128" s="97" t="s">
        <v>520</v>
      </c>
      <c r="F128"/>
    </row>
    <row r="129" spans="1:6" ht="30.75" x14ac:dyDescent="0.2">
      <c r="A129" s="96" t="s">
        <v>521</v>
      </c>
      <c r="B129" s="82">
        <v>25</v>
      </c>
      <c r="C129" s="90">
        <v>3.63</v>
      </c>
      <c r="D129" s="91">
        <v>90.75</v>
      </c>
      <c r="E129" s="97" t="s">
        <v>522</v>
      </c>
      <c r="F129"/>
    </row>
    <row r="130" spans="1:6" ht="44.25" customHeight="1" x14ac:dyDescent="0.2">
      <c r="A130" s="96" t="s">
        <v>70</v>
      </c>
      <c r="B130" s="82">
        <v>20</v>
      </c>
      <c r="C130" s="90">
        <v>3.84</v>
      </c>
      <c r="D130" s="91">
        <v>76.8</v>
      </c>
      <c r="E130" s="97" t="s">
        <v>523</v>
      </c>
      <c r="F130"/>
    </row>
    <row r="131" spans="1:6" ht="30" x14ac:dyDescent="0.2">
      <c r="A131" s="96" t="s">
        <v>71</v>
      </c>
      <c r="B131" s="82">
        <v>25</v>
      </c>
      <c r="C131" s="90">
        <v>2.92</v>
      </c>
      <c r="D131" s="91">
        <v>73</v>
      </c>
      <c r="E131" s="97" t="s">
        <v>203</v>
      </c>
      <c r="F131"/>
    </row>
    <row r="132" spans="1:6" ht="45" x14ac:dyDescent="0.2">
      <c r="A132" s="96" t="s">
        <v>524</v>
      </c>
      <c r="B132" s="82">
        <v>25</v>
      </c>
      <c r="C132" s="90">
        <v>4.09</v>
      </c>
      <c r="D132" s="91">
        <v>102.25</v>
      </c>
      <c r="E132" s="97" t="s">
        <v>525</v>
      </c>
      <c r="F132"/>
    </row>
    <row r="133" spans="1:6" ht="28.5" customHeight="1" x14ac:dyDescent="0.2">
      <c r="A133" s="96" t="s">
        <v>72</v>
      </c>
      <c r="B133" s="82">
        <v>25</v>
      </c>
      <c r="C133" s="90">
        <v>3.32</v>
      </c>
      <c r="D133" s="91">
        <v>83</v>
      </c>
      <c r="E133" s="97" t="s">
        <v>526</v>
      </c>
      <c r="F133"/>
    </row>
    <row r="134" spans="1:6" ht="30" x14ac:dyDescent="0.2">
      <c r="A134" s="96" t="s">
        <v>73</v>
      </c>
      <c r="B134" s="82">
        <v>25</v>
      </c>
      <c r="C134" s="90">
        <v>2.17</v>
      </c>
      <c r="D134" s="91">
        <v>54.25</v>
      </c>
      <c r="E134" s="97" t="s">
        <v>204</v>
      </c>
      <c r="F134"/>
    </row>
    <row r="135" spans="1:6" ht="30" x14ac:dyDescent="0.2">
      <c r="A135" s="96" t="s">
        <v>74</v>
      </c>
      <c r="B135" s="82">
        <v>20</v>
      </c>
      <c r="C135" s="90">
        <v>2.0299999999999998</v>
      </c>
      <c r="D135" s="91">
        <v>40.599999999999994</v>
      </c>
      <c r="E135" s="97" t="s">
        <v>205</v>
      </c>
      <c r="F135"/>
    </row>
    <row r="136" spans="1:6" ht="30" x14ac:dyDescent="0.2">
      <c r="A136" s="96" t="s">
        <v>75</v>
      </c>
      <c r="B136" s="82">
        <v>20</v>
      </c>
      <c r="C136" s="90">
        <v>3.4</v>
      </c>
      <c r="D136" s="91">
        <v>68</v>
      </c>
      <c r="E136" s="97" t="s">
        <v>206</v>
      </c>
      <c r="F136"/>
    </row>
    <row r="137" spans="1:6" ht="30.75" x14ac:dyDescent="0.2">
      <c r="A137" s="96" t="s">
        <v>527</v>
      </c>
      <c r="B137" s="82">
        <v>20</v>
      </c>
      <c r="C137" s="90">
        <v>5.22</v>
      </c>
      <c r="D137" s="91">
        <v>104.39999999999999</v>
      </c>
      <c r="E137" s="97" t="s">
        <v>528</v>
      </c>
      <c r="F137"/>
    </row>
    <row r="138" spans="1:6" ht="30" x14ac:dyDescent="0.2">
      <c r="A138" s="96" t="s">
        <v>76</v>
      </c>
      <c r="B138" s="82">
        <v>15</v>
      </c>
      <c r="C138" s="90">
        <v>3.66</v>
      </c>
      <c r="D138" s="91">
        <v>54.900000000000006</v>
      </c>
      <c r="E138" s="97" t="s">
        <v>529</v>
      </c>
      <c r="F138"/>
    </row>
    <row r="139" spans="1:6" ht="42.75" customHeight="1" x14ac:dyDescent="0.2">
      <c r="A139" s="96" t="s">
        <v>207</v>
      </c>
      <c r="B139" s="82" t="s">
        <v>153</v>
      </c>
      <c r="C139" s="90">
        <v>5.53</v>
      </c>
      <c r="D139" s="91" t="s">
        <v>530</v>
      </c>
      <c r="E139" s="97" t="s">
        <v>208</v>
      </c>
      <c r="F139"/>
    </row>
    <row r="140" spans="1:6" ht="45" x14ac:dyDescent="0.2">
      <c r="A140" s="96" t="s">
        <v>209</v>
      </c>
      <c r="B140" s="82" t="s">
        <v>153</v>
      </c>
      <c r="C140" s="90">
        <v>5.22</v>
      </c>
      <c r="D140" s="91" t="s">
        <v>531</v>
      </c>
      <c r="E140" s="97" t="s">
        <v>210</v>
      </c>
      <c r="F140"/>
    </row>
    <row r="141" spans="1:6" ht="57" customHeight="1" x14ac:dyDescent="0.2">
      <c r="A141" s="96" t="s">
        <v>211</v>
      </c>
      <c r="B141" s="82">
        <v>30</v>
      </c>
      <c r="C141" s="90">
        <v>5.05</v>
      </c>
      <c r="D141" s="91">
        <v>151.5</v>
      </c>
      <c r="E141" s="97" t="s">
        <v>212</v>
      </c>
      <c r="F141"/>
    </row>
    <row r="142" spans="1:6" ht="45.75" x14ac:dyDescent="0.2">
      <c r="A142" s="96" t="s">
        <v>532</v>
      </c>
      <c r="B142" s="82">
        <v>30</v>
      </c>
      <c r="C142" s="90">
        <v>6.47</v>
      </c>
      <c r="D142" s="91">
        <v>194.1</v>
      </c>
      <c r="E142" s="97" t="s">
        <v>533</v>
      </c>
      <c r="F142"/>
    </row>
    <row r="143" spans="1:6" ht="30" customHeight="1" x14ac:dyDescent="0.2">
      <c r="A143" s="96" t="s">
        <v>77</v>
      </c>
      <c r="B143" s="82" t="s">
        <v>156</v>
      </c>
      <c r="C143" s="90">
        <v>1.65</v>
      </c>
      <c r="D143" s="91" t="s">
        <v>534</v>
      </c>
      <c r="E143" s="97" t="s">
        <v>535</v>
      </c>
      <c r="F143"/>
    </row>
    <row r="144" spans="1:6" ht="30" x14ac:dyDescent="0.2">
      <c r="A144" s="96" t="s">
        <v>79</v>
      </c>
      <c r="B144" s="82" t="s">
        <v>156</v>
      </c>
      <c r="C144" s="90">
        <v>1.65</v>
      </c>
      <c r="D144" s="91" t="s">
        <v>534</v>
      </c>
      <c r="E144" s="97" t="s">
        <v>536</v>
      </c>
      <c r="F144"/>
    </row>
    <row r="145" spans="1:6" ht="31.5" x14ac:dyDescent="0.2">
      <c r="A145" s="96" t="s">
        <v>537</v>
      </c>
      <c r="B145" s="82" t="s">
        <v>156</v>
      </c>
      <c r="C145" s="90">
        <v>2.31</v>
      </c>
      <c r="D145" s="91">
        <v>231</v>
      </c>
      <c r="E145" s="97" t="s">
        <v>538</v>
      </c>
      <c r="F145"/>
    </row>
    <row r="146" spans="1:6" ht="30" x14ac:dyDescent="0.2">
      <c r="A146" s="96" t="s">
        <v>213</v>
      </c>
      <c r="B146" s="82">
        <v>20</v>
      </c>
      <c r="C146" s="90">
        <v>6.42</v>
      </c>
      <c r="D146" s="91">
        <v>128.4</v>
      </c>
      <c r="E146" s="97" t="s">
        <v>539</v>
      </c>
      <c r="F146"/>
    </row>
    <row r="147" spans="1:6" ht="30.75" customHeight="1" x14ac:dyDescent="0.2">
      <c r="A147" s="96" t="s">
        <v>214</v>
      </c>
      <c r="B147" s="82">
        <v>20</v>
      </c>
      <c r="C147" s="90">
        <v>4.5999999999999996</v>
      </c>
      <c r="D147" s="91">
        <v>92</v>
      </c>
      <c r="E147" s="97" t="s">
        <v>540</v>
      </c>
      <c r="F147"/>
    </row>
    <row r="148" spans="1:6" ht="45" x14ac:dyDescent="0.2">
      <c r="A148" s="96" t="s">
        <v>215</v>
      </c>
      <c r="B148" s="82">
        <v>20</v>
      </c>
      <c r="C148" s="90">
        <v>5.7</v>
      </c>
      <c r="D148" s="91">
        <v>114</v>
      </c>
      <c r="E148" s="97" t="s">
        <v>216</v>
      </c>
      <c r="F148"/>
    </row>
    <row r="149" spans="1:6" ht="30" x14ac:dyDescent="0.2">
      <c r="A149" s="96" t="s">
        <v>217</v>
      </c>
      <c r="B149" s="82">
        <v>30</v>
      </c>
      <c r="C149" s="90">
        <v>6.75</v>
      </c>
      <c r="D149" s="91">
        <v>202.5</v>
      </c>
      <c r="E149" s="97" t="s">
        <v>218</v>
      </c>
      <c r="F149"/>
    </row>
    <row r="150" spans="1:6" ht="45" x14ac:dyDescent="0.2">
      <c r="A150" s="96" t="s">
        <v>541</v>
      </c>
      <c r="B150" s="82">
        <v>20</v>
      </c>
      <c r="C150" s="90">
        <v>4.54</v>
      </c>
      <c r="D150" s="91">
        <v>90.8</v>
      </c>
      <c r="E150" s="97" t="s">
        <v>542</v>
      </c>
      <c r="F150"/>
    </row>
    <row r="151" spans="1:6" ht="30" x14ac:dyDescent="0.2">
      <c r="A151" s="96" t="s">
        <v>219</v>
      </c>
      <c r="B151" s="82">
        <v>10</v>
      </c>
      <c r="C151" s="90">
        <v>5.8</v>
      </c>
      <c r="D151" s="91">
        <v>58</v>
      </c>
      <c r="E151" s="97" t="s">
        <v>220</v>
      </c>
      <c r="F151"/>
    </row>
    <row r="152" spans="1:6" ht="30" x14ac:dyDescent="0.2">
      <c r="A152" s="96" t="s">
        <v>221</v>
      </c>
      <c r="B152" s="82">
        <v>10</v>
      </c>
      <c r="C152" s="90">
        <v>3.65</v>
      </c>
      <c r="D152" s="91">
        <v>36.5</v>
      </c>
      <c r="E152" s="97" t="s">
        <v>222</v>
      </c>
      <c r="F152"/>
    </row>
    <row r="153" spans="1:6" ht="30.95" customHeight="1" x14ac:dyDescent="0.2">
      <c r="A153" s="96" t="s">
        <v>91</v>
      </c>
      <c r="B153" s="82">
        <v>25</v>
      </c>
      <c r="C153" s="90">
        <v>3.96</v>
      </c>
      <c r="D153" s="91">
        <v>99</v>
      </c>
      <c r="E153" s="97" t="s">
        <v>543</v>
      </c>
      <c r="F153"/>
    </row>
    <row r="154" spans="1:6" ht="32.1" customHeight="1" x14ac:dyDescent="0.2">
      <c r="A154" s="96" t="s">
        <v>102</v>
      </c>
      <c r="B154" s="82" t="s">
        <v>544</v>
      </c>
      <c r="C154" s="90">
        <v>2.73</v>
      </c>
      <c r="D154" s="98" t="s">
        <v>545</v>
      </c>
      <c r="E154" s="442" t="s">
        <v>546</v>
      </c>
      <c r="F154"/>
    </row>
    <row r="155" spans="1:6" ht="32.1" customHeight="1" x14ac:dyDescent="0.2">
      <c r="A155" s="96" t="s">
        <v>547</v>
      </c>
      <c r="B155" s="82" t="s">
        <v>121</v>
      </c>
      <c r="C155" s="90">
        <v>3.75</v>
      </c>
      <c r="D155" s="99" t="s">
        <v>548</v>
      </c>
      <c r="E155" s="443"/>
      <c r="F155"/>
    </row>
    <row r="156" spans="1:6" ht="30" x14ac:dyDescent="0.2">
      <c r="A156" s="96" t="s">
        <v>103</v>
      </c>
      <c r="B156" s="82" t="s">
        <v>173</v>
      </c>
      <c r="C156" s="90">
        <v>2.58</v>
      </c>
      <c r="D156" s="91" t="s">
        <v>549</v>
      </c>
      <c r="E156" s="97" t="s">
        <v>223</v>
      </c>
      <c r="F156"/>
    </row>
    <row r="157" spans="1:6" ht="45" x14ac:dyDescent="0.2">
      <c r="A157" s="63" t="s">
        <v>82</v>
      </c>
      <c r="B157" s="82" t="s">
        <v>550</v>
      </c>
      <c r="C157" s="90" t="s">
        <v>551</v>
      </c>
      <c r="D157" s="98" t="s">
        <v>552</v>
      </c>
      <c r="E157" s="100" t="s">
        <v>224</v>
      </c>
      <c r="F157"/>
    </row>
    <row r="158" spans="1:6" ht="45" x14ac:dyDescent="0.2">
      <c r="A158" s="63" t="s">
        <v>553</v>
      </c>
      <c r="B158" s="82" t="s">
        <v>550</v>
      </c>
      <c r="C158" s="90" t="s">
        <v>554</v>
      </c>
      <c r="D158" s="91" t="s">
        <v>555</v>
      </c>
      <c r="E158" s="101" t="s">
        <v>225</v>
      </c>
      <c r="F158"/>
    </row>
    <row r="159" spans="1:6" ht="30" x14ac:dyDescent="0.2">
      <c r="A159" s="63" t="s">
        <v>226</v>
      </c>
      <c r="B159" s="82">
        <v>40</v>
      </c>
      <c r="C159" s="90">
        <v>7.25</v>
      </c>
      <c r="D159" s="91">
        <v>290</v>
      </c>
      <c r="E159" s="101" t="s">
        <v>227</v>
      </c>
      <c r="F159"/>
    </row>
    <row r="160" spans="1:6" ht="30" x14ac:dyDescent="0.2">
      <c r="A160" s="63" t="s">
        <v>228</v>
      </c>
      <c r="B160" s="82">
        <v>40</v>
      </c>
      <c r="C160" s="90">
        <v>7.48</v>
      </c>
      <c r="D160" s="91">
        <v>299.20000000000005</v>
      </c>
      <c r="E160" s="101" t="s">
        <v>229</v>
      </c>
      <c r="F160"/>
    </row>
    <row r="161" spans="1:6" ht="28.5" customHeight="1" x14ac:dyDescent="0.25">
      <c r="A161" s="70"/>
      <c r="B161" s="70"/>
      <c r="C161" s="70"/>
      <c r="D161" s="102"/>
      <c r="E161" s="70"/>
      <c r="F161"/>
    </row>
    <row r="162" spans="1:6" ht="27.75" customHeight="1" x14ac:dyDescent="0.2">
      <c r="A162" s="66" t="s">
        <v>230</v>
      </c>
      <c r="B162" s="60" t="s">
        <v>109</v>
      </c>
      <c r="C162" s="68" t="s">
        <v>201</v>
      </c>
      <c r="D162" s="81" t="s">
        <v>111</v>
      </c>
      <c r="E162" s="60" t="s">
        <v>163</v>
      </c>
      <c r="F162"/>
    </row>
    <row r="163" spans="1:6" ht="28.5" customHeight="1" x14ac:dyDescent="0.2">
      <c r="A163" s="96" t="s">
        <v>86</v>
      </c>
      <c r="B163" s="82" t="s">
        <v>116</v>
      </c>
      <c r="C163" s="103">
        <v>5.4</v>
      </c>
      <c r="D163" s="69" t="s">
        <v>231</v>
      </c>
      <c r="E163" s="104" t="s">
        <v>232</v>
      </c>
      <c r="F163"/>
    </row>
    <row r="164" spans="1:6" ht="28.5" customHeight="1" x14ac:dyDescent="0.2">
      <c r="A164" s="96" t="s">
        <v>80</v>
      </c>
      <c r="B164" s="82" t="s">
        <v>143</v>
      </c>
      <c r="C164" s="103">
        <v>7.5</v>
      </c>
      <c r="D164" s="69" t="s">
        <v>556</v>
      </c>
      <c r="E164" s="105" t="s">
        <v>557</v>
      </c>
      <c r="F164"/>
    </row>
    <row r="165" spans="1:6" ht="28.5" customHeight="1" x14ac:dyDescent="0.2">
      <c r="A165" s="96" t="s">
        <v>88</v>
      </c>
      <c r="B165" s="82" t="s">
        <v>233</v>
      </c>
      <c r="C165" s="103">
        <v>2.2799999999999998</v>
      </c>
      <c r="D165" s="69" t="s">
        <v>234</v>
      </c>
      <c r="E165" s="106" t="s">
        <v>235</v>
      </c>
      <c r="F165"/>
    </row>
    <row r="166" spans="1:6" ht="28.5" customHeight="1" x14ac:dyDescent="0.2">
      <c r="A166" s="96" t="s">
        <v>90</v>
      </c>
      <c r="B166" s="82">
        <v>70</v>
      </c>
      <c r="C166" s="103">
        <v>3.14</v>
      </c>
      <c r="D166" s="69">
        <v>219.8</v>
      </c>
      <c r="E166" s="106" t="s">
        <v>236</v>
      </c>
      <c r="F166"/>
    </row>
    <row r="167" spans="1:6" ht="28.5" customHeight="1" x14ac:dyDescent="0.2">
      <c r="A167" s="96" t="s">
        <v>92</v>
      </c>
      <c r="B167" s="82" t="s">
        <v>237</v>
      </c>
      <c r="C167" s="103">
        <v>3.15</v>
      </c>
      <c r="D167" s="69" t="s">
        <v>558</v>
      </c>
      <c r="E167" s="107" t="s">
        <v>238</v>
      </c>
      <c r="F167"/>
    </row>
    <row r="168" spans="1:6" ht="28.5" customHeight="1" x14ac:dyDescent="0.2">
      <c r="A168" s="96" t="s">
        <v>94</v>
      </c>
      <c r="B168" s="82" t="s">
        <v>237</v>
      </c>
      <c r="C168" s="103">
        <v>3.4</v>
      </c>
      <c r="D168" s="69" t="s">
        <v>239</v>
      </c>
      <c r="E168" s="107" t="s">
        <v>240</v>
      </c>
      <c r="F168"/>
    </row>
    <row r="169" spans="1:6" ht="28.5" customHeight="1" x14ac:dyDescent="0.2">
      <c r="A169" s="96" t="s">
        <v>95</v>
      </c>
      <c r="B169" s="82" t="s">
        <v>241</v>
      </c>
      <c r="C169" s="103">
        <v>2.8</v>
      </c>
      <c r="D169" s="69" t="s">
        <v>242</v>
      </c>
      <c r="E169" s="107" t="s">
        <v>243</v>
      </c>
      <c r="F169"/>
    </row>
    <row r="170" spans="1:6" ht="28.5" customHeight="1" x14ac:dyDescent="0.2">
      <c r="A170" s="96" t="s">
        <v>97</v>
      </c>
      <c r="B170" s="82">
        <v>60</v>
      </c>
      <c r="C170" s="103">
        <v>4.24</v>
      </c>
      <c r="D170" s="69">
        <v>254.4</v>
      </c>
      <c r="E170" s="107" t="s">
        <v>244</v>
      </c>
      <c r="F170"/>
    </row>
    <row r="171" spans="1:6" ht="28.5" customHeight="1" x14ac:dyDescent="0.2">
      <c r="A171" s="96" t="s">
        <v>98</v>
      </c>
      <c r="B171" s="82">
        <v>125</v>
      </c>
      <c r="C171" s="103">
        <f>43.5/25</f>
        <v>1.74</v>
      </c>
      <c r="D171" s="69">
        <v>217.5</v>
      </c>
      <c r="E171" s="107" t="s">
        <v>245</v>
      </c>
      <c r="F171"/>
    </row>
    <row r="172" spans="1:6" ht="28.5" customHeight="1" x14ac:dyDescent="0.2">
      <c r="A172" s="96" t="s">
        <v>101</v>
      </c>
      <c r="B172" s="82" t="s">
        <v>246</v>
      </c>
      <c r="C172" s="103">
        <v>1.6</v>
      </c>
      <c r="D172" s="69" t="s">
        <v>247</v>
      </c>
      <c r="E172" s="107" t="s">
        <v>248</v>
      </c>
      <c r="F172"/>
    </row>
    <row r="173" spans="1:6" ht="28.5" customHeight="1" x14ac:dyDescent="0.2">
      <c r="A173" s="96" t="s">
        <v>99</v>
      </c>
      <c r="B173" s="82">
        <v>20</v>
      </c>
      <c r="C173" s="103">
        <v>2</v>
      </c>
      <c r="D173" s="69">
        <v>40</v>
      </c>
      <c r="E173" s="108" t="s">
        <v>249</v>
      </c>
      <c r="F173"/>
    </row>
    <row r="174" spans="1:6" ht="28.5" customHeight="1" x14ac:dyDescent="0.2">
      <c r="A174" s="96" t="s">
        <v>100</v>
      </c>
      <c r="B174" s="82" t="s">
        <v>237</v>
      </c>
      <c r="C174" s="103">
        <f>64.6/30</f>
        <v>2.1533333333333333</v>
      </c>
      <c r="D174" s="69" t="s">
        <v>559</v>
      </c>
      <c r="E174" s="108" t="s">
        <v>250</v>
      </c>
      <c r="F174"/>
    </row>
    <row r="175" spans="1:6" ht="28.5" customHeight="1" x14ac:dyDescent="0.2">
      <c r="A175" s="96" t="s">
        <v>104</v>
      </c>
      <c r="B175" s="82">
        <v>15</v>
      </c>
      <c r="C175" s="103">
        <v>3.93</v>
      </c>
      <c r="D175" s="69">
        <v>59</v>
      </c>
      <c r="E175" s="106" t="s">
        <v>251</v>
      </c>
      <c r="F175"/>
    </row>
    <row r="176" spans="1:6" ht="28.5" customHeight="1" x14ac:dyDescent="0.2">
      <c r="A176" s="96" t="s">
        <v>105</v>
      </c>
      <c r="B176" s="82">
        <v>12</v>
      </c>
      <c r="C176" s="103">
        <f>48.5/12</f>
        <v>4.041666666666667</v>
      </c>
      <c r="D176" s="69">
        <v>48.5</v>
      </c>
      <c r="E176" s="106" t="s">
        <v>252</v>
      </c>
      <c r="F176"/>
    </row>
    <row r="177" spans="1:6" ht="28.5" customHeight="1" x14ac:dyDescent="0.2">
      <c r="A177" s="96" t="s">
        <v>106</v>
      </c>
      <c r="B177" s="82">
        <v>20</v>
      </c>
      <c r="C177" s="103">
        <v>3.15</v>
      </c>
      <c r="D177" s="69">
        <v>63</v>
      </c>
      <c r="E177" s="106" t="s">
        <v>253</v>
      </c>
      <c r="F177"/>
    </row>
    <row r="178" spans="1:6" ht="28.5" customHeight="1" x14ac:dyDescent="0.2">
      <c r="A178" s="96" t="s">
        <v>87</v>
      </c>
      <c r="B178" s="82">
        <v>30</v>
      </c>
      <c r="C178" s="103">
        <f>43.5/15</f>
        <v>2.9</v>
      </c>
      <c r="D178" s="69">
        <v>87</v>
      </c>
      <c r="E178" s="106" t="s">
        <v>560</v>
      </c>
      <c r="F178"/>
    </row>
    <row r="179" spans="1:6" ht="28.5" customHeight="1" x14ac:dyDescent="0.2">
      <c r="A179" s="96" t="s">
        <v>561</v>
      </c>
      <c r="B179" s="82">
        <v>60</v>
      </c>
      <c r="C179" s="103">
        <v>2.1</v>
      </c>
      <c r="D179" s="69">
        <v>126</v>
      </c>
      <c r="E179" s="106" t="s">
        <v>562</v>
      </c>
      <c r="F179"/>
    </row>
    <row r="180" spans="1:6" ht="30" customHeight="1" x14ac:dyDescent="0.2">
      <c r="A180" s="96" t="s">
        <v>254</v>
      </c>
      <c r="B180" s="82">
        <v>25</v>
      </c>
      <c r="C180" s="103">
        <v>3.84</v>
      </c>
      <c r="D180" s="69">
        <v>96</v>
      </c>
      <c r="E180" s="106" t="s">
        <v>255</v>
      </c>
      <c r="F180"/>
    </row>
    <row r="181" spans="1:6" ht="20.25" customHeight="1" x14ac:dyDescent="0.2">
      <c r="A181" s="96" t="s">
        <v>256</v>
      </c>
      <c r="B181" s="82" t="s">
        <v>246</v>
      </c>
      <c r="C181" s="103">
        <v>1.9</v>
      </c>
      <c r="D181" s="69" t="s">
        <v>563</v>
      </c>
      <c r="E181" s="109" t="s">
        <v>257</v>
      </c>
      <c r="F181"/>
    </row>
    <row r="182" spans="1:6" ht="27.75" customHeight="1" x14ac:dyDescent="0.2">
      <c r="A182" s="96" t="s">
        <v>258</v>
      </c>
      <c r="B182" s="82">
        <v>25</v>
      </c>
      <c r="C182" s="103">
        <v>4.62</v>
      </c>
      <c r="D182" s="69">
        <v>115.5</v>
      </c>
      <c r="E182" s="106" t="s">
        <v>259</v>
      </c>
      <c r="F182"/>
    </row>
    <row r="183" spans="1:6" ht="20.25" customHeight="1" x14ac:dyDescent="0.2">
      <c r="A183" s="96" t="s">
        <v>260</v>
      </c>
      <c r="B183" s="82">
        <v>12</v>
      </c>
      <c r="C183" s="103">
        <v>6.416666666666667</v>
      </c>
      <c r="D183" s="69">
        <v>77</v>
      </c>
      <c r="E183" s="106" t="s">
        <v>261</v>
      </c>
      <c r="F183"/>
    </row>
    <row r="184" spans="1:6" ht="27.75" customHeight="1" x14ac:dyDescent="0.2">
      <c r="A184" s="96" t="s">
        <v>262</v>
      </c>
      <c r="B184" s="82" t="s">
        <v>564</v>
      </c>
      <c r="C184" s="103">
        <v>6.2</v>
      </c>
      <c r="D184" s="69" t="s">
        <v>565</v>
      </c>
      <c r="E184" s="106" t="s">
        <v>263</v>
      </c>
      <c r="F184"/>
    </row>
    <row r="185" spans="1:6" ht="30" customHeight="1" x14ac:dyDescent="0.2">
      <c r="A185" s="96" t="s">
        <v>264</v>
      </c>
      <c r="B185" s="82" t="s">
        <v>121</v>
      </c>
      <c r="C185" s="103">
        <v>3.65</v>
      </c>
      <c r="D185" s="69" t="s">
        <v>566</v>
      </c>
      <c r="E185" s="106" t="s">
        <v>243</v>
      </c>
      <c r="F185"/>
    </row>
    <row r="186" spans="1:6" ht="28.5" customHeight="1" x14ac:dyDescent="0.2">
      <c r="A186" s="49"/>
      <c r="B186" s="49"/>
      <c r="C186" s="49"/>
      <c r="D186" s="110"/>
      <c r="E186" s="49"/>
      <c r="F186"/>
    </row>
    <row r="187" spans="1:6" ht="27.75" customHeight="1" x14ac:dyDescent="0.2">
      <c r="A187" s="66" t="s">
        <v>265</v>
      </c>
      <c r="B187" s="60" t="s">
        <v>109</v>
      </c>
      <c r="C187" s="68" t="s">
        <v>266</v>
      </c>
      <c r="D187" s="81" t="s">
        <v>267</v>
      </c>
      <c r="E187" s="73" t="s">
        <v>163</v>
      </c>
      <c r="F187"/>
    </row>
    <row r="188" spans="1:6" ht="30.95" customHeight="1" x14ac:dyDescent="0.2">
      <c r="A188" s="74" t="s">
        <v>268</v>
      </c>
      <c r="B188" s="82" t="s">
        <v>173</v>
      </c>
      <c r="C188" s="71" t="s">
        <v>269</v>
      </c>
      <c r="D188" s="69" t="s">
        <v>270</v>
      </c>
      <c r="E188" s="72" t="s">
        <v>271</v>
      </c>
      <c r="F188"/>
    </row>
    <row r="189" spans="1:6" ht="14.25" x14ac:dyDescent="0.2">
      <c r="A189" s="439" t="s">
        <v>272</v>
      </c>
      <c r="B189" s="440"/>
      <c r="C189" s="440"/>
      <c r="D189" s="440"/>
      <c r="E189" s="441"/>
      <c r="F189"/>
    </row>
    <row r="190" spans="1:6" ht="14.25" x14ac:dyDescent="0.2">
      <c r="F190"/>
    </row>
    <row r="191" spans="1:6" ht="14.25" customHeight="1" x14ac:dyDescent="0.2">
      <c r="A191" s="444" t="s">
        <v>273</v>
      </c>
      <c r="B191" s="444"/>
      <c r="C191" s="444"/>
      <c r="D191" s="444"/>
      <c r="E191" s="444"/>
      <c r="F191"/>
    </row>
    <row r="192" spans="1:6" ht="15.75" x14ac:dyDescent="0.25">
      <c r="A192" s="52" t="s">
        <v>567</v>
      </c>
      <c r="B192" s="75"/>
      <c r="C192" s="52"/>
      <c r="D192" s="111"/>
      <c r="E192" s="52"/>
      <c r="F192"/>
    </row>
    <row r="193" spans="1:6" x14ac:dyDescent="0.2">
      <c r="A193" s="52" t="s">
        <v>568</v>
      </c>
      <c r="B193" s="75"/>
      <c r="C193" s="52"/>
      <c r="D193" s="111"/>
      <c r="E193" s="52"/>
      <c r="F193"/>
    </row>
    <row r="194" spans="1:6" ht="14.25" x14ac:dyDescent="0.2">
      <c r="A194" s="433" t="s">
        <v>274</v>
      </c>
      <c r="B194" s="433"/>
      <c r="C194" s="433"/>
      <c r="D194" s="433"/>
      <c r="E194" s="433"/>
      <c r="F194"/>
    </row>
    <row r="195" spans="1:6" ht="15.75" x14ac:dyDescent="0.25">
      <c r="A195" s="54" t="s">
        <v>569</v>
      </c>
      <c r="B195" s="75"/>
      <c r="C195" s="76"/>
      <c r="D195" s="112"/>
      <c r="E195" s="52"/>
      <c r="F195"/>
    </row>
    <row r="196" spans="1:6" ht="14.25" x14ac:dyDescent="0.2">
      <c r="F196"/>
    </row>
    <row r="197" spans="1:6" ht="14.25" x14ac:dyDescent="0.2">
      <c r="F197"/>
    </row>
    <row r="198" spans="1:6" ht="14.25" x14ac:dyDescent="0.2">
      <c r="F198"/>
    </row>
    <row r="199" spans="1:6" ht="14.25" x14ac:dyDescent="0.2">
      <c r="F199"/>
    </row>
    <row r="200" spans="1:6" ht="14.25" x14ac:dyDescent="0.2">
      <c r="F200"/>
    </row>
    <row r="201" spans="1:6" ht="14.25" x14ac:dyDescent="0.2">
      <c r="F201"/>
    </row>
    <row r="202" spans="1:6" ht="14.25" x14ac:dyDescent="0.2">
      <c r="F202"/>
    </row>
    <row r="203" spans="1:6" ht="14.25" x14ac:dyDescent="0.2">
      <c r="F203"/>
    </row>
    <row r="204" spans="1:6" ht="14.25" x14ac:dyDescent="0.2">
      <c r="F204"/>
    </row>
    <row r="205" spans="1:6" ht="14.25" x14ac:dyDescent="0.2">
      <c r="F205"/>
    </row>
    <row r="206" spans="1:6" ht="14.25" x14ac:dyDescent="0.2">
      <c r="F206"/>
    </row>
    <row r="207" spans="1:6" ht="14.25" x14ac:dyDescent="0.2">
      <c r="F207"/>
    </row>
    <row r="208" spans="1:6" ht="14.25" x14ac:dyDescent="0.2">
      <c r="F208"/>
    </row>
    <row r="209" spans="6:6" ht="14.25" x14ac:dyDescent="0.2">
      <c r="F209"/>
    </row>
    <row r="210" spans="6:6" ht="14.25" x14ac:dyDescent="0.2">
      <c r="F210"/>
    </row>
    <row r="211" spans="6:6" ht="14.25" x14ac:dyDescent="0.2">
      <c r="F211"/>
    </row>
    <row r="212" spans="6:6" ht="14.25" x14ac:dyDescent="0.2">
      <c r="F212"/>
    </row>
    <row r="213" spans="6:6" ht="14.25" x14ac:dyDescent="0.2">
      <c r="F213"/>
    </row>
    <row r="214" spans="6:6" ht="14.25" x14ac:dyDescent="0.2">
      <c r="F214"/>
    </row>
    <row r="215" spans="6:6" ht="14.25" x14ac:dyDescent="0.2">
      <c r="F215"/>
    </row>
    <row r="216" spans="6:6" ht="14.25" x14ac:dyDescent="0.2">
      <c r="F216"/>
    </row>
    <row r="217" spans="6:6" ht="14.25" x14ac:dyDescent="0.2">
      <c r="F217"/>
    </row>
    <row r="218" spans="6:6" ht="14.25" x14ac:dyDescent="0.2">
      <c r="F218"/>
    </row>
    <row r="219" spans="6:6" ht="14.25" x14ac:dyDescent="0.2">
      <c r="F219"/>
    </row>
    <row r="220" spans="6:6" ht="14.25" x14ac:dyDescent="0.2">
      <c r="F220"/>
    </row>
    <row r="221" spans="6:6" ht="14.25" x14ac:dyDescent="0.2">
      <c r="F221"/>
    </row>
    <row r="222" spans="6:6" ht="14.25" x14ac:dyDescent="0.2">
      <c r="F222"/>
    </row>
    <row r="223" spans="6:6" ht="14.25" x14ac:dyDescent="0.2">
      <c r="F223"/>
    </row>
    <row r="224" spans="6:6" ht="14.25" x14ac:dyDescent="0.2">
      <c r="F224"/>
    </row>
    <row r="225" spans="6:6" ht="14.25" x14ac:dyDescent="0.2">
      <c r="F225"/>
    </row>
    <row r="226" spans="6:6" ht="14.25" x14ac:dyDescent="0.2">
      <c r="F226"/>
    </row>
    <row r="227" spans="6:6" ht="14.25" x14ac:dyDescent="0.2">
      <c r="F227"/>
    </row>
    <row r="228" spans="6:6" ht="14.25" x14ac:dyDescent="0.2">
      <c r="F228"/>
    </row>
    <row r="229" spans="6:6" ht="14.25" x14ac:dyDescent="0.2">
      <c r="F229"/>
    </row>
    <row r="230" spans="6:6" ht="14.25" x14ac:dyDescent="0.2">
      <c r="F230"/>
    </row>
    <row r="231" spans="6:6" ht="14.25" x14ac:dyDescent="0.2">
      <c r="F231"/>
    </row>
    <row r="232" spans="6:6" ht="14.25" x14ac:dyDescent="0.2">
      <c r="F232"/>
    </row>
    <row r="233" spans="6:6" ht="14.25" x14ac:dyDescent="0.2">
      <c r="F233"/>
    </row>
    <row r="234" spans="6:6" ht="14.25" x14ac:dyDescent="0.2">
      <c r="F234"/>
    </row>
    <row r="235" spans="6:6" ht="14.25" x14ac:dyDescent="0.2">
      <c r="F235"/>
    </row>
    <row r="236" spans="6:6" ht="14.25" x14ac:dyDescent="0.2">
      <c r="F236"/>
    </row>
    <row r="237" spans="6:6" ht="14.25" x14ac:dyDescent="0.2">
      <c r="F237"/>
    </row>
    <row r="238" spans="6:6" ht="14.25" x14ac:dyDescent="0.2">
      <c r="F238"/>
    </row>
    <row r="239" spans="6:6" ht="14.25" x14ac:dyDescent="0.2">
      <c r="F239"/>
    </row>
    <row r="240" spans="6:6" ht="14.25" x14ac:dyDescent="0.2">
      <c r="F240"/>
    </row>
    <row r="241" spans="6:6" ht="14.25" x14ac:dyDescent="0.2">
      <c r="F241"/>
    </row>
    <row r="242" spans="6:6" ht="14.25" x14ac:dyDescent="0.2">
      <c r="F242"/>
    </row>
    <row r="243" spans="6:6" ht="14.25" x14ac:dyDescent="0.2">
      <c r="F243"/>
    </row>
    <row r="244" spans="6:6" ht="14.25" x14ac:dyDescent="0.2">
      <c r="F244"/>
    </row>
    <row r="245" spans="6:6" ht="14.25" x14ac:dyDescent="0.2">
      <c r="F245"/>
    </row>
    <row r="246" spans="6:6" ht="14.25" x14ac:dyDescent="0.2">
      <c r="F246"/>
    </row>
    <row r="247" spans="6:6" ht="14.25" x14ac:dyDescent="0.2">
      <c r="F247"/>
    </row>
    <row r="248" spans="6:6" ht="14.25" x14ac:dyDescent="0.2">
      <c r="F248"/>
    </row>
    <row r="249" spans="6:6" ht="14.25" x14ac:dyDescent="0.2">
      <c r="F249"/>
    </row>
    <row r="250" spans="6:6" ht="14.25" x14ac:dyDescent="0.2">
      <c r="F250"/>
    </row>
    <row r="251" spans="6:6" ht="14.25" x14ac:dyDescent="0.2">
      <c r="F251"/>
    </row>
    <row r="252" spans="6:6" ht="14.25" x14ac:dyDescent="0.2">
      <c r="F252"/>
    </row>
    <row r="253" spans="6:6" ht="14.25" x14ac:dyDescent="0.2">
      <c r="F253"/>
    </row>
    <row r="254" spans="6:6" ht="14.25" x14ac:dyDescent="0.2">
      <c r="F254"/>
    </row>
    <row r="255" spans="6:6" ht="14.25" x14ac:dyDescent="0.2">
      <c r="F255"/>
    </row>
    <row r="256" spans="6:6" ht="14.25" x14ac:dyDescent="0.2">
      <c r="F256"/>
    </row>
    <row r="257" spans="6:6" ht="14.25" x14ac:dyDescent="0.2">
      <c r="F257"/>
    </row>
    <row r="258" spans="6:6" ht="14.25" x14ac:dyDescent="0.2">
      <c r="F258"/>
    </row>
    <row r="259" spans="6:6" ht="14.25" x14ac:dyDescent="0.2">
      <c r="F259"/>
    </row>
    <row r="260" spans="6:6" ht="14.25" x14ac:dyDescent="0.2">
      <c r="F260"/>
    </row>
    <row r="261" spans="6:6" ht="14.25" x14ac:dyDescent="0.2">
      <c r="F261"/>
    </row>
    <row r="262" spans="6:6" ht="14.25" x14ac:dyDescent="0.2">
      <c r="F262"/>
    </row>
    <row r="263" spans="6:6" ht="14.25" x14ac:dyDescent="0.2">
      <c r="F263"/>
    </row>
    <row r="264" spans="6:6" ht="14.25" x14ac:dyDescent="0.2">
      <c r="F264"/>
    </row>
    <row r="265" spans="6:6" ht="14.25" x14ac:dyDescent="0.2">
      <c r="F265"/>
    </row>
    <row r="266" spans="6:6" ht="14.25" x14ac:dyDescent="0.2">
      <c r="F266"/>
    </row>
    <row r="267" spans="6:6" ht="14.25" x14ac:dyDescent="0.2">
      <c r="F267"/>
    </row>
    <row r="268" spans="6:6" ht="14.25" x14ac:dyDescent="0.2">
      <c r="F268"/>
    </row>
    <row r="269" spans="6:6" ht="14.25" x14ac:dyDescent="0.2">
      <c r="F269"/>
    </row>
    <row r="270" spans="6:6" ht="14.25" x14ac:dyDescent="0.2">
      <c r="F270"/>
    </row>
    <row r="271" spans="6:6" ht="14.25" x14ac:dyDescent="0.2">
      <c r="F271"/>
    </row>
    <row r="272" spans="6:6" ht="14.25" x14ac:dyDescent="0.2">
      <c r="F272"/>
    </row>
    <row r="273" spans="6:6" ht="14.25" x14ac:dyDescent="0.2">
      <c r="F273"/>
    </row>
    <row r="274" spans="6:6" ht="14.25" x14ac:dyDescent="0.2">
      <c r="F274"/>
    </row>
    <row r="275" spans="6:6" ht="14.25" x14ac:dyDescent="0.2">
      <c r="F275"/>
    </row>
    <row r="276" spans="6:6" ht="14.25" x14ac:dyDescent="0.2">
      <c r="F276"/>
    </row>
    <row r="277" spans="6:6" ht="14.25" x14ac:dyDescent="0.2">
      <c r="F277"/>
    </row>
    <row r="278" spans="6:6" ht="14.25" x14ac:dyDescent="0.2">
      <c r="F278"/>
    </row>
    <row r="279" spans="6:6" ht="14.25" x14ac:dyDescent="0.2">
      <c r="F279"/>
    </row>
    <row r="280" spans="6:6" ht="14.25" x14ac:dyDescent="0.2">
      <c r="F280"/>
    </row>
    <row r="281" spans="6:6" ht="14.25" x14ac:dyDescent="0.2">
      <c r="F281"/>
    </row>
    <row r="282" spans="6:6" ht="14.25" x14ac:dyDescent="0.2">
      <c r="F282"/>
    </row>
    <row r="283" spans="6:6" ht="14.25" x14ac:dyDescent="0.2">
      <c r="F283"/>
    </row>
    <row r="284" spans="6:6" ht="14.25" x14ac:dyDescent="0.2">
      <c r="F284"/>
    </row>
    <row r="285" spans="6:6" ht="14.25" x14ac:dyDescent="0.2">
      <c r="F285"/>
    </row>
    <row r="286" spans="6:6" ht="14.25" x14ac:dyDescent="0.2">
      <c r="F286"/>
    </row>
    <row r="287" spans="6:6" ht="14.25" x14ac:dyDescent="0.2">
      <c r="F287"/>
    </row>
    <row r="288" spans="6:6" ht="14.25" x14ac:dyDescent="0.2">
      <c r="F288"/>
    </row>
    <row r="289" spans="6:6" ht="14.25" x14ac:dyDescent="0.2">
      <c r="F289"/>
    </row>
    <row r="290" spans="6:6" ht="14.25" x14ac:dyDescent="0.2">
      <c r="F290"/>
    </row>
    <row r="291" spans="6:6" ht="14.25" x14ac:dyDescent="0.2">
      <c r="F291"/>
    </row>
    <row r="292" spans="6:6" ht="14.25" x14ac:dyDescent="0.2">
      <c r="F292"/>
    </row>
    <row r="293" spans="6:6" ht="14.25" x14ac:dyDescent="0.2">
      <c r="F293"/>
    </row>
    <row r="294" spans="6:6" ht="14.25" x14ac:dyDescent="0.2">
      <c r="F294"/>
    </row>
    <row r="295" spans="6:6" ht="14.25" x14ac:dyDescent="0.2">
      <c r="F295"/>
    </row>
    <row r="296" spans="6:6" ht="14.25" x14ac:dyDescent="0.2">
      <c r="F296"/>
    </row>
    <row r="297" spans="6:6" ht="14.25" x14ac:dyDescent="0.2">
      <c r="F297"/>
    </row>
    <row r="298" spans="6:6" ht="14.25" x14ac:dyDescent="0.2">
      <c r="F298"/>
    </row>
    <row r="299" spans="6:6" ht="14.25" x14ac:dyDescent="0.2">
      <c r="F299"/>
    </row>
    <row r="300" spans="6:6" ht="14.25" x14ac:dyDescent="0.2">
      <c r="F300"/>
    </row>
    <row r="301" spans="6:6" ht="14.25" x14ac:dyDescent="0.2">
      <c r="F301"/>
    </row>
    <row r="302" spans="6:6" ht="14.25" x14ac:dyDescent="0.2">
      <c r="F302"/>
    </row>
    <row r="303" spans="6:6" ht="14.25" x14ac:dyDescent="0.2">
      <c r="F303"/>
    </row>
    <row r="304" spans="6:6" ht="14.25" x14ac:dyDescent="0.2">
      <c r="F304"/>
    </row>
    <row r="305" spans="6:6" ht="14.25" x14ac:dyDescent="0.2">
      <c r="F305"/>
    </row>
    <row r="306" spans="6:6" ht="14.25" x14ac:dyDescent="0.2">
      <c r="F306"/>
    </row>
    <row r="307" spans="6:6" ht="14.25" x14ac:dyDescent="0.2">
      <c r="F307"/>
    </row>
    <row r="308" spans="6:6" ht="14.25" x14ac:dyDescent="0.2">
      <c r="F308"/>
    </row>
    <row r="309" spans="6:6" ht="14.25" x14ac:dyDescent="0.2">
      <c r="F309"/>
    </row>
    <row r="310" spans="6:6" ht="14.25" x14ac:dyDescent="0.2">
      <c r="F310"/>
    </row>
    <row r="311" spans="6:6" ht="14.25" x14ac:dyDescent="0.2">
      <c r="F311"/>
    </row>
    <row r="312" spans="6:6" ht="14.25" x14ac:dyDescent="0.2">
      <c r="F312"/>
    </row>
    <row r="313" spans="6:6" ht="14.25" x14ac:dyDescent="0.2">
      <c r="F313"/>
    </row>
    <row r="314" spans="6:6" ht="14.25" x14ac:dyDescent="0.2">
      <c r="F314"/>
    </row>
    <row r="315" spans="6:6" ht="14.25" x14ac:dyDescent="0.2">
      <c r="F315"/>
    </row>
    <row r="316" spans="6:6" ht="14.25" x14ac:dyDescent="0.2">
      <c r="F316"/>
    </row>
    <row r="317" spans="6:6" ht="14.25" x14ac:dyDescent="0.2">
      <c r="F317"/>
    </row>
    <row r="318" spans="6:6" ht="14.25" x14ac:dyDescent="0.2">
      <c r="F318"/>
    </row>
    <row r="319" spans="6:6" ht="14.25" x14ac:dyDescent="0.2">
      <c r="F319"/>
    </row>
    <row r="320" spans="6:6" ht="14.25" x14ac:dyDescent="0.2">
      <c r="F320"/>
    </row>
    <row r="321" spans="6:6" ht="14.25" x14ac:dyDescent="0.2">
      <c r="F321"/>
    </row>
    <row r="322" spans="6:6" ht="14.25" x14ac:dyDescent="0.2">
      <c r="F322"/>
    </row>
    <row r="323" spans="6:6" ht="14.25" x14ac:dyDescent="0.2">
      <c r="F323"/>
    </row>
    <row r="324" spans="6:6" ht="14.25" x14ac:dyDescent="0.2">
      <c r="F324"/>
    </row>
    <row r="325" spans="6:6" ht="14.25" x14ac:dyDescent="0.2">
      <c r="F325"/>
    </row>
    <row r="326" spans="6:6" ht="14.25" x14ac:dyDescent="0.2">
      <c r="F326"/>
    </row>
    <row r="327" spans="6:6" ht="14.25" x14ac:dyDescent="0.2">
      <c r="F327"/>
    </row>
    <row r="328" spans="6:6" ht="14.25" x14ac:dyDescent="0.2">
      <c r="F328"/>
    </row>
    <row r="329" spans="6:6" ht="14.25" x14ac:dyDescent="0.2">
      <c r="F329"/>
    </row>
    <row r="330" spans="6:6" ht="14.25" x14ac:dyDescent="0.2">
      <c r="F330"/>
    </row>
    <row r="331" spans="6:6" ht="14.25" x14ac:dyDescent="0.2">
      <c r="F331"/>
    </row>
    <row r="332" spans="6:6" ht="14.25" x14ac:dyDescent="0.2">
      <c r="F332"/>
    </row>
    <row r="333" spans="6:6" ht="14.25" x14ac:dyDescent="0.2">
      <c r="F333"/>
    </row>
    <row r="334" spans="6:6" ht="14.25" x14ac:dyDescent="0.2">
      <c r="F334"/>
    </row>
    <row r="335" spans="6:6" ht="14.25" x14ac:dyDescent="0.2">
      <c r="F335"/>
    </row>
    <row r="336" spans="6:6" ht="14.25" x14ac:dyDescent="0.2">
      <c r="F336"/>
    </row>
    <row r="337" spans="6:6" ht="14.25" x14ac:dyDescent="0.2">
      <c r="F337"/>
    </row>
    <row r="338" spans="6:6" ht="14.25" x14ac:dyDescent="0.2">
      <c r="F338"/>
    </row>
    <row r="339" spans="6:6" ht="14.25" x14ac:dyDescent="0.2">
      <c r="F339"/>
    </row>
    <row r="340" spans="6:6" ht="14.25" x14ac:dyDescent="0.2">
      <c r="F340"/>
    </row>
    <row r="341" spans="6:6" ht="14.25" x14ac:dyDescent="0.2">
      <c r="F341"/>
    </row>
    <row r="342" spans="6:6" ht="14.25" x14ac:dyDescent="0.2">
      <c r="F342"/>
    </row>
    <row r="343" spans="6:6" ht="14.25" x14ac:dyDescent="0.2">
      <c r="F343"/>
    </row>
    <row r="344" spans="6:6" ht="14.25" x14ac:dyDescent="0.2">
      <c r="F344"/>
    </row>
    <row r="345" spans="6:6" ht="14.25" x14ac:dyDescent="0.2">
      <c r="F345"/>
    </row>
    <row r="346" spans="6:6" ht="14.25" x14ac:dyDescent="0.2">
      <c r="F346"/>
    </row>
    <row r="347" spans="6:6" ht="14.25" x14ac:dyDescent="0.2">
      <c r="F347"/>
    </row>
    <row r="348" spans="6:6" ht="14.25" x14ac:dyDescent="0.2">
      <c r="F348"/>
    </row>
    <row r="349" spans="6:6" ht="14.25" x14ac:dyDescent="0.2">
      <c r="F349"/>
    </row>
    <row r="350" spans="6:6" ht="14.25" x14ac:dyDescent="0.2">
      <c r="F350"/>
    </row>
    <row r="351" spans="6:6" ht="14.25" x14ac:dyDescent="0.2">
      <c r="F351"/>
    </row>
    <row r="352" spans="6:6" ht="14.25" x14ac:dyDescent="0.2">
      <c r="F352"/>
    </row>
    <row r="353" spans="6:6" ht="14.25" x14ac:dyDescent="0.2">
      <c r="F353"/>
    </row>
    <row r="354" spans="6:6" ht="14.25" x14ac:dyDescent="0.2">
      <c r="F354"/>
    </row>
    <row r="355" spans="6:6" ht="14.25" x14ac:dyDescent="0.2">
      <c r="F355"/>
    </row>
    <row r="356" spans="6:6" ht="14.25" x14ac:dyDescent="0.2">
      <c r="F356"/>
    </row>
    <row r="357" spans="6:6" ht="14.25" x14ac:dyDescent="0.2">
      <c r="F357"/>
    </row>
    <row r="358" spans="6:6" ht="14.25" x14ac:dyDescent="0.2">
      <c r="F358"/>
    </row>
    <row r="359" spans="6:6" ht="14.25" x14ac:dyDescent="0.2">
      <c r="F359"/>
    </row>
    <row r="360" spans="6:6" ht="14.25" x14ac:dyDescent="0.2">
      <c r="F360"/>
    </row>
    <row r="361" spans="6:6" ht="14.25" x14ac:dyDescent="0.2">
      <c r="F361"/>
    </row>
    <row r="362" spans="6:6" ht="14.25" x14ac:dyDescent="0.2">
      <c r="F362"/>
    </row>
    <row r="363" spans="6:6" ht="14.25" x14ac:dyDescent="0.2">
      <c r="F363"/>
    </row>
    <row r="364" spans="6:6" ht="14.25" x14ac:dyDescent="0.2">
      <c r="F364"/>
    </row>
    <row r="365" spans="6:6" ht="14.25" x14ac:dyDescent="0.2">
      <c r="F365"/>
    </row>
    <row r="366" spans="6:6" ht="14.25" x14ac:dyDescent="0.2">
      <c r="F366"/>
    </row>
    <row r="367" spans="6:6" ht="14.25" x14ac:dyDescent="0.2">
      <c r="F367"/>
    </row>
    <row r="368" spans="6:6" ht="14.25" x14ac:dyDescent="0.2">
      <c r="F368"/>
    </row>
    <row r="369" spans="6:6" ht="14.25" x14ac:dyDescent="0.2">
      <c r="F369"/>
    </row>
    <row r="370" spans="6:6" ht="14.25" x14ac:dyDescent="0.2">
      <c r="F370"/>
    </row>
    <row r="371" spans="6:6" ht="14.25" x14ac:dyDescent="0.2">
      <c r="F371"/>
    </row>
    <row r="372" spans="6:6" ht="14.25" x14ac:dyDescent="0.2">
      <c r="F372"/>
    </row>
    <row r="373" spans="6:6" ht="14.25" x14ac:dyDescent="0.2">
      <c r="F373"/>
    </row>
    <row r="374" spans="6:6" ht="14.25" x14ac:dyDescent="0.2">
      <c r="F374"/>
    </row>
    <row r="375" spans="6:6" ht="14.25" x14ac:dyDescent="0.2">
      <c r="F375"/>
    </row>
    <row r="376" spans="6:6" ht="14.25" x14ac:dyDescent="0.2">
      <c r="F376"/>
    </row>
    <row r="377" spans="6:6" ht="14.25" x14ac:dyDescent="0.2">
      <c r="F377"/>
    </row>
    <row r="378" spans="6:6" ht="14.25" x14ac:dyDescent="0.2">
      <c r="F378"/>
    </row>
    <row r="379" spans="6:6" ht="14.25" x14ac:dyDescent="0.2">
      <c r="F379"/>
    </row>
    <row r="380" spans="6:6" ht="14.25" x14ac:dyDescent="0.2">
      <c r="F380"/>
    </row>
    <row r="381" spans="6:6" ht="14.25" x14ac:dyDescent="0.2">
      <c r="F381"/>
    </row>
    <row r="382" spans="6:6" ht="14.25" x14ac:dyDescent="0.2">
      <c r="F382"/>
    </row>
    <row r="383" spans="6:6" ht="14.25" x14ac:dyDescent="0.2">
      <c r="F383"/>
    </row>
    <row r="384" spans="6:6" ht="14.25" x14ac:dyDescent="0.2">
      <c r="F384"/>
    </row>
    <row r="385" spans="6:6" ht="14.25" x14ac:dyDescent="0.2">
      <c r="F385"/>
    </row>
    <row r="386" spans="6:6" ht="14.25" x14ac:dyDescent="0.2">
      <c r="F386"/>
    </row>
    <row r="387" spans="6:6" ht="14.25" x14ac:dyDescent="0.2">
      <c r="F387"/>
    </row>
    <row r="388" spans="6:6" ht="14.25" x14ac:dyDescent="0.2">
      <c r="F388"/>
    </row>
    <row r="389" spans="6:6" ht="14.25" x14ac:dyDescent="0.2">
      <c r="F389"/>
    </row>
    <row r="390" spans="6:6" ht="14.25" x14ac:dyDescent="0.2">
      <c r="F390"/>
    </row>
    <row r="391" spans="6:6" ht="14.25" x14ac:dyDescent="0.2">
      <c r="F391"/>
    </row>
    <row r="392" spans="6:6" ht="14.25" x14ac:dyDescent="0.2">
      <c r="F392"/>
    </row>
    <row r="393" spans="6:6" ht="14.25" x14ac:dyDescent="0.2">
      <c r="F393"/>
    </row>
    <row r="394" spans="6:6" ht="14.25" x14ac:dyDescent="0.2">
      <c r="F394"/>
    </row>
  </sheetData>
  <sheetProtection password="CAEF" sheet="1" objects="1" scenarios="1"/>
  <mergeCells count="49">
    <mergeCell ref="F2:F3"/>
    <mergeCell ref="E13:E14"/>
    <mergeCell ref="B31:B32"/>
    <mergeCell ref="D31:D32"/>
    <mergeCell ref="D15:D16"/>
    <mergeCell ref="B15:B16"/>
    <mergeCell ref="B18:B19"/>
    <mergeCell ref="D18:D19"/>
    <mergeCell ref="E20:E21"/>
    <mergeCell ref="E24:E25"/>
    <mergeCell ref="E27:E28"/>
    <mergeCell ref="A1:E1"/>
    <mergeCell ref="E4:E5"/>
    <mergeCell ref="E6:E7"/>
    <mergeCell ref="E8:E9"/>
    <mergeCell ref="E11:E12"/>
    <mergeCell ref="A15:A16"/>
    <mergeCell ref="C15:C16"/>
    <mergeCell ref="E15:E17"/>
    <mergeCell ref="A18:A19"/>
    <mergeCell ref="C18:C19"/>
    <mergeCell ref="E18:E19"/>
    <mergeCell ref="A31:A32"/>
    <mergeCell ref="C31:C32"/>
    <mergeCell ref="E31:E33"/>
    <mergeCell ref="E68:E69"/>
    <mergeCell ref="E34:E35"/>
    <mergeCell ref="E36:E37"/>
    <mergeCell ref="E40:E41"/>
    <mergeCell ref="E44:E46"/>
    <mergeCell ref="E49:E50"/>
    <mergeCell ref="E51:E53"/>
    <mergeCell ref="E55:E56"/>
    <mergeCell ref="E57:E58"/>
    <mergeCell ref="E59:E60"/>
    <mergeCell ref="E62:E65"/>
    <mergeCell ref="E66:E67"/>
    <mergeCell ref="A194:E194"/>
    <mergeCell ref="E75:E76"/>
    <mergeCell ref="E77:E78"/>
    <mergeCell ref="E79:E80"/>
    <mergeCell ref="E83:E84"/>
    <mergeCell ref="E85:E86"/>
    <mergeCell ref="E87:E88"/>
    <mergeCell ref="E92:E93"/>
    <mergeCell ref="A113:E113"/>
    <mergeCell ref="E154:E155"/>
    <mergeCell ref="A189:E189"/>
    <mergeCell ref="A191:E191"/>
  </mergeCells>
  <hyperlinks>
    <hyperlink ref="F2" location="Anleitung!A1" display="◄ ZURÜCK ZUR BEDIENUNGSANLEITUNG"/>
  </hyperlinks>
  <pageMargins left="0.7" right="0.7" top="0.78740157499999996" bottom="0.78740157499999996" header="0.3" footer="0.3"/>
  <pageSetup paperSize="9" scale="38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77"/>
  <sheetViews>
    <sheetView zoomScale="84" zoomScaleNormal="84" workbookViewId="0">
      <selection activeCell="I2" sqref="I2:M3"/>
    </sheetView>
  </sheetViews>
  <sheetFormatPr baseColWidth="10" defaultColWidth="10.125" defaultRowHeight="12.75" x14ac:dyDescent="0.2"/>
  <cols>
    <col min="1" max="1" width="23.875" style="217" customWidth="1"/>
    <col min="2" max="2" width="13.375" style="264" customWidth="1"/>
    <col min="3" max="3" width="10.75" style="217" customWidth="1"/>
    <col min="4" max="4" width="10.375" style="217" customWidth="1"/>
    <col min="5" max="5" width="10.5" style="217" customWidth="1"/>
    <col min="6" max="6" width="18.875" style="260" customWidth="1"/>
    <col min="7" max="7" width="71.125" style="260" customWidth="1"/>
    <col min="8" max="8" width="9.25" style="217" customWidth="1"/>
    <col min="9" max="10" width="10.125" style="217"/>
    <col min="11" max="11" width="6" style="217" customWidth="1"/>
    <col min="12" max="12" width="10.125" style="217"/>
    <col min="13" max="13" width="1.75" style="217" customWidth="1"/>
    <col min="14" max="16384" width="10.125" style="217"/>
  </cols>
  <sheetData>
    <row r="1" spans="1:13" s="199" customFormat="1" ht="28.5" thickBot="1" x14ac:dyDescent="0.45">
      <c r="A1" s="463" t="s">
        <v>653</v>
      </c>
      <c r="B1" s="463"/>
      <c r="C1" s="463"/>
      <c r="D1" s="463"/>
      <c r="E1" s="463"/>
      <c r="F1" s="463"/>
      <c r="G1" s="463"/>
      <c r="H1" s="198"/>
    </row>
    <row r="2" spans="1:13" s="204" customFormat="1" ht="47.25" x14ac:dyDescent="0.2">
      <c r="A2" s="200" t="s">
        <v>654</v>
      </c>
      <c r="B2" s="201" t="s">
        <v>655</v>
      </c>
      <c r="C2" s="59" t="s">
        <v>656</v>
      </c>
      <c r="D2" s="59" t="s">
        <v>657</v>
      </c>
      <c r="E2" s="59" t="s">
        <v>658</v>
      </c>
      <c r="F2" s="202" t="s">
        <v>659</v>
      </c>
      <c r="G2" s="202" t="s">
        <v>112</v>
      </c>
      <c r="H2" s="472" t="s">
        <v>660</v>
      </c>
      <c r="I2" s="582" t="s">
        <v>873</v>
      </c>
      <c r="J2" s="577"/>
      <c r="K2" s="577"/>
      <c r="L2" s="577"/>
      <c r="M2" s="583"/>
    </row>
    <row r="3" spans="1:13" s="211" customFormat="1" ht="17.25" customHeight="1" thickBot="1" x14ac:dyDescent="0.25">
      <c r="A3" s="205" t="s">
        <v>661</v>
      </c>
      <c r="B3" s="206"/>
      <c r="C3" s="207"/>
      <c r="D3" s="207"/>
      <c r="E3" s="208"/>
      <c r="F3" s="209"/>
      <c r="G3" s="210"/>
      <c r="H3" s="581"/>
      <c r="I3" s="584"/>
      <c r="J3" s="585"/>
      <c r="K3" s="585"/>
      <c r="L3" s="585"/>
      <c r="M3" s="586"/>
    </row>
    <row r="4" spans="1:13" ht="17.25" customHeight="1" x14ac:dyDescent="0.2">
      <c r="A4" s="212" t="s">
        <v>662</v>
      </c>
      <c r="B4" s="212" t="s">
        <v>663</v>
      </c>
      <c r="C4" s="213" t="s">
        <v>664</v>
      </c>
      <c r="D4" s="213" t="s">
        <v>665</v>
      </c>
      <c r="E4" s="214" t="s">
        <v>666</v>
      </c>
      <c r="F4" s="105" t="s">
        <v>667</v>
      </c>
      <c r="G4" s="215" t="s">
        <v>668</v>
      </c>
      <c r="H4" s="216" t="s">
        <v>665</v>
      </c>
    </row>
    <row r="5" spans="1:13" ht="17.25" customHeight="1" x14ac:dyDescent="0.2">
      <c r="A5" s="212" t="s">
        <v>64</v>
      </c>
      <c r="B5" s="212" t="s">
        <v>669</v>
      </c>
      <c r="C5" s="213" t="s">
        <v>670</v>
      </c>
      <c r="D5" s="213" t="s">
        <v>665</v>
      </c>
      <c r="E5" s="218" t="s">
        <v>666</v>
      </c>
      <c r="F5" s="105" t="s">
        <v>671</v>
      </c>
      <c r="G5" s="215" t="s">
        <v>672</v>
      </c>
      <c r="H5" s="216" t="s">
        <v>665</v>
      </c>
    </row>
    <row r="6" spans="1:13" s="211" customFormat="1" ht="17.25" customHeight="1" x14ac:dyDescent="0.25">
      <c r="A6" s="219" t="s">
        <v>673</v>
      </c>
      <c r="B6" s="220"/>
      <c r="C6" s="221"/>
      <c r="D6" s="221"/>
      <c r="E6" s="222"/>
      <c r="F6" s="223"/>
      <c r="G6" s="224" t="s">
        <v>674</v>
      </c>
      <c r="H6" s="225"/>
    </row>
    <row r="7" spans="1:13" ht="17.25" customHeight="1" x14ac:dyDescent="0.2">
      <c r="A7" s="212" t="s">
        <v>675</v>
      </c>
      <c r="B7" s="212" t="s">
        <v>663</v>
      </c>
      <c r="C7" s="213" t="s">
        <v>670</v>
      </c>
      <c r="D7" s="213" t="s">
        <v>676</v>
      </c>
      <c r="E7" s="214" t="s">
        <v>677</v>
      </c>
      <c r="F7" s="464" t="s">
        <v>678</v>
      </c>
      <c r="G7" s="215" t="s">
        <v>679</v>
      </c>
      <c r="H7" s="216" t="s">
        <v>665</v>
      </c>
    </row>
    <row r="8" spans="1:13" ht="17.25" customHeight="1" x14ac:dyDescent="0.2">
      <c r="A8" s="212" t="s">
        <v>62</v>
      </c>
      <c r="B8" s="212" t="s">
        <v>680</v>
      </c>
      <c r="C8" s="213" t="s">
        <v>681</v>
      </c>
      <c r="D8" s="213" t="s">
        <v>682</v>
      </c>
      <c r="E8" s="214" t="s">
        <v>683</v>
      </c>
      <c r="F8" s="464"/>
      <c r="G8" s="215" t="s">
        <v>684</v>
      </c>
      <c r="H8" s="216" t="s">
        <v>665</v>
      </c>
    </row>
    <row r="9" spans="1:13" ht="17.25" customHeight="1" x14ac:dyDescent="0.2">
      <c r="A9" s="212" t="s">
        <v>47</v>
      </c>
      <c r="B9" s="212" t="s">
        <v>685</v>
      </c>
      <c r="C9" s="213" t="s">
        <v>681</v>
      </c>
      <c r="D9" s="213" t="s">
        <v>676</v>
      </c>
      <c r="E9" s="214" t="s">
        <v>564</v>
      </c>
      <c r="F9" s="105" t="s">
        <v>667</v>
      </c>
      <c r="G9" s="215" t="s">
        <v>686</v>
      </c>
      <c r="H9" s="216" t="s">
        <v>665</v>
      </c>
    </row>
    <row r="10" spans="1:13" ht="17.25" customHeight="1" x14ac:dyDescent="0.2">
      <c r="A10" s="212" t="s">
        <v>30</v>
      </c>
      <c r="B10" s="212" t="s">
        <v>685</v>
      </c>
      <c r="C10" s="213" t="s">
        <v>681</v>
      </c>
      <c r="D10" s="213" t="s">
        <v>676</v>
      </c>
      <c r="E10" s="214" t="s">
        <v>81</v>
      </c>
      <c r="F10" s="105" t="s">
        <v>667</v>
      </c>
      <c r="G10" s="215" t="s">
        <v>687</v>
      </c>
      <c r="H10" s="216" t="s">
        <v>665</v>
      </c>
    </row>
    <row r="11" spans="1:13" ht="17.25" customHeight="1" x14ac:dyDescent="0.2">
      <c r="A11" s="212" t="s">
        <v>23</v>
      </c>
      <c r="B11" s="212" t="s">
        <v>663</v>
      </c>
      <c r="C11" s="213" t="s">
        <v>681</v>
      </c>
      <c r="D11" s="213" t="s">
        <v>682</v>
      </c>
      <c r="E11" s="214" t="s">
        <v>688</v>
      </c>
      <c r="F11" s="105" t="s">
        <v>689</v>
      </c>
      <c r="G11" s="215" t="s">
        <v>690</v>
      </c>
      <c r="H11" s="216" t="s">
        <v>665</v>
      </c>
    </row>
    <row r="12" spans="1:13" ht="17.25" customHeight="1" x14ac:dyDescent="0.2">
      <c r="A12" s="212" t="s">
        <v>133</v>
      </c>
      <c r="B12" s="212" t="s">
        <v>685</v>
      </c>
      <c r="C12" s="213" t="s">
        <v>681</v>
      </c>
      <c r="D12" s="213" t="s">
        <v>691</v>
      </c>
      <c r="E12" s="214" t="s">
        <v>692</v>
      </c>
      <c r="F12" s="464" t="s">
        <v>693</v>
      </c>
      <c r="G12" s="215" t="s">
        <v>694</v>
      </c>
      <c r="H12" s="216" t="s">
        <v>676</v>
      </c>
    </row>
    <row r="13" spans="1:13" ht="17.25" customHeight="1" x14ac:dyDescent="0.2">
      <c r="A13" s="212" t="s">
        <v>695</v>
      </c>
      <c r="B13" s="212" t="s">
        <v>685</v>
      </c>
      <c r="C13" s="213" t="s">
        <v>681</v>
      </c>
      <c r="D13" s="213" t="s">
        <v>691</v>
      </c>
      <c r="E13" s="214" t="s">
        <v>564</v>
      </c>
      <c r="F13" s="464"/>
      <c r="G13" s="215" t="s">
        <v>696</v>
      </c>
      <c r="H13" s="216" t="s">
        <v>676</v>
      </c>
    </row>
    <row r="14" spans="1:13" ht="17.25" customHeight="1" x14ac:dyDescent="0.2">
      <c r="A14" s="212" t="s">
        <v>52</v>
      </c>
      <c r="B14" s="212" t="s">
        <v>685</v>
      </c>
      <c r="C14" s="213" t="s">
        <v>681</v>
      </c>
      <c r="D14" s="213" t="s">
        <v>682</v>
      </c>
      <c r="E14" s="214" t="s">
        <v>697</v>
      </c>
      <c r="F14" s="464" t="s">
        <v>689</v>
      </c>
      <c r="G14" s="215" t="s">
        <v>698</v>
      </c>
      <c r="H14" s="216" t="s">
        <v>665</v>
      </c>
    </row>
    <row r="15" spans="1:13" ht="17.25" customHeight="1" x14ac:dyDescent="0.2">
      <c r="A15" s="226" t="s">
        <v>699</v>
      </c>
      <c r="B15" s="226" t="s">
        <v>700</v>
      </c>
      <c r="C15" s="227" t="s">
        <v>681</v>
      </c>
      <c r="D15" s="227" t="s">
        <v>691</v>
      </c>
      <c r="E15" s="228" t="s">
        <v>688</v>
      </c>
      <c r="F15" s="466"/>
      <c r="G15" s="229" t="s">
        <v>701</v>
      </c>
      <c r="H15" s="230" t="s">
        <v>702</v>
      </c>
    </row>
    <row r="16" spans="1:13" s="211" customFormat="1" ht="17.25" customHeight="1" x14ac:dyDescent="0.25">
      <c r="A16" s="219" t="s">
        <v>703</v>
      </c>
      <c r="B16" s="231"/>
      <c r="C16" s="232"/>
      <c r="D16" s="232"/>
      <c r="E16" s="233"/>
      <c r="F16" s="160"/>
      <c r="G16" s="234"/>
      <c r="H16" s="235"/>
    </row>
    <row r="17" spans="1:8" ht="17.25" customHeight="1" x14ac:dyDescent="0.2">
      <c r="A17" s="236" t="s">
        <v>704</v>
      </c>
      <c r="B17" s="236" t="s">
        <v>705</v>
      </c>
      <c r="C17" s="237" t="s">
        <v>682</v>
      </c>
      <c r="D17" s="237" t="s">
        <v>676</v>
      </c>
      <c r="E17" s="238" t="s">
        <v>93</v>
      </c>
      <c r="F17" s="467" t="s">
        <v>693</v>
      </c>
      <c r="G17" s="239" t="s">
        <v>706</v>
      </c>
      <c r="H17" s="240" t="s">
        <v>676</v>
      </c>
    </row>
    <row r="18" spans="1:8" ht="17.25" customHeight="1" x14ac:dyDescent="0.2">
      <c r="A18" s="212" t="s">
        <v>707</v>
      </c>
      <c r="B18" s="212" t="s">
        <v>705</v>
      </c>
      <c r="C18" s="213" t="s">
        <v>670</v>
      </c>
      <c r="D18" s="213" t="s">
        <v>665</v>
      </c>
      <c r="E18" s="214" t="s">
        <v>93</v>
      </c>
      <c r="F18" s="468"/>
      <c r="G18" s="215" t="s">
        <v>708</v>
      </c>
      <c r="H18" s="216" t="s">
        <v>665</v>
      </c>
    </row>
    <row r="19" spans="1:8" ht="17.25" customHeight="1" x14ac:dyDescent="0.2">
      <c r="A19" s="212" t="s">
        <v>709</v>
      </c>
      <c r="B19" s="212" t="s">
        <v>680</v>
      </c>
      <c r="C19" s="213" t="s">
        <v>682</v>
      </c>
      <c r="D19" s="213" t="s">
        <v>682</v>
      </c>
      <c r="E19" s="214" t="s">
        <v>710</v>
      </c>
      <c r="F19" s="468"/>
      <c r="G19" s="215" t="s">
        <v>711</v>
      </c>
      <c r="H19" s="216" t="s">
        <v>665</v>
      </c>
    </row>
    <row r="20" spans="1:8" ht="17.25" customHeight="1" x14ac:dyDescent="0.2">
      <c r="A20" s="212" t="s">
        <v>712</v>
      </c>
      <c r="B20" s="212" t="s">
        <v>680</v>
      </c>
      <c r="C20" s="213" t="s">
        <v>682</v>
      </c>
      <c r="D20" s="213" t="s">
        <v>676</v>
      </c>
      <c r="E20" s="214" t="s">
        <v>93</v>
      </c>
      <c r="F20" s="468"/>
      <c r="G20" s="215" t="s">
        <v>713</v>
      </c>
      <c r="H20" s="216" t="s">
        <v>702</v>
      </c>
    </row>
    <row r="21" spans="1:8" ht="17.25" customHeight="1" x14ac:dyDescent="0.2">
      <c r="A21" s="212" t="s">
        <v>714</v>
      </c>
      <c r="B21" s="212" t="s">
        <v>680</v>
      </c>
      <c r="C21" s="213" t="s">
        <v>681</v>
      </c>
      <c r="D21" s="213" t="s">
        <v>702</v>
      </c>
      <c r="E21" s="214" t="s">
        <v>715</v>
      </c>
      <c r="F21" s="468"/>
      <c r="G21" s="215" t="s">
        <v>716</v>
      </c>
      <c r="H21" s="216" t="s">
        <v>676</v>
      </c>
    </row>
    <row r="22" spans="1:8" ht="17.25" customHeight="1" x14ac:dyDescent="0.2">
      <c r="A22" s="212" t="s">
        <v>717</v>
      </c>
      <c r="B22" s="212" t="s">
        <v>700</v>
      </c>
      <c r="C22" s="213" t="s">
        <v>681</v>
      </c>
      <c r="D22" s="213" t="s">
        <v>702</v>
      </c>
      <c r="E22" s="214" t="s">
        <v>514</v>
      </c>
      <c r="F22" s="468"/>
      <c r="G22" s="215" t="s">
        <v>718</v>
      </c>
      <c r="H22" s="216" t="s">
        <v>676</v>
      </c>
    </row>
    <row r="23" spans="1:8" ht="17.25" customHeight="1" x14ac:dyDescent="0.2">
      <c r="A23" s="212" t="s">
        <v>719</v>
      </c>
      <c r="B23" s="212" t="s">
        <v>680</v>
      </c>
      <c r="C23" s="213" t="s">
        <v>681</v>
      </c>
      <c r="D23" s="213" t="s">
        <v>665</v>
      </c>
      <c r="E23" s="214">
        <v>20</v>
      </c>
      <c r="F23" s="468"/>
      <c r="G23" s="215" t="s">
        <v>720</v>
      </c>
      <c r="H23" s="216" t="s">
        <v>665</v>
      </c>
    </row>
    <row r="24" spans="1:8" ht="17.25" customHeight="1" x14ac:dyDescent="0.2">
      <c r="A24" s="212" t="s">
        <v>721</v>
      </c>
      <c r="B24" s="212" t="s">
        <v>680</v>
      </c>
      <c r="C24" s="213" t="s">
        <v>682</v>
      </c>
      <c r="D24" s="213" t="s">
        <v>682</v>
      </c>
      <c r="E24" s="214" t="s">
        <v>722</v>
      </c>
      <c r="F24" s="468"/>
      <c r="G24" s="215" t="s">
        <v>723</v>
      </c>
      <c r="H24" s="216" t="s">
        <v>665</v>
      </c>
    </row>
    <row r="25" spans="1:8" ht="17.25" customHeight="1" x14ac:dyDescent="0.2">
      <c r="A25" s="212" t="s">
        <v>724</v>
      </c>
      <c r="B25" s="212" t="s">
        <v>680</v>
      </c>
      <c r="C25" s="213" t="s">
        <v>670</v>
      </c>
      <c r="D25" s="213" t="s">
        <v>682</v>
      </c>
      <c r="E25" s="214" t="s">
        <v>725</v>
      </c>
      <c r="F25" s="468"/>
      <c r="G25" s="215" t="s">
        <v>726</v>
      </c>
      <c r="H25" s="216" t="s">
        <v>665</v>
      </c>
    </row>
    <row r="26" spans="1:8" ht="17.25" customHeight="1" x14ac:dyDescent="0.2">
      <c r="A26" s="212" t="s">
        <v>727</v>
      </c>
      <c r="B26" s="212" t="s">
        <v>700</v>
      </c>
      <c r="C26" s="213" t="s">
        <v>681</v>
      </c>
      <c r="D26" s="213" t="s">
        <v>676</v>
      </c>
      <c r="E26" s="214">
        <v>20</v>
      </c>
      <c r="F26" s="468"/>
      <c r="G26" s="215" t="s">
        <v>728</v>
      </c>
      <c r="H26" s="216" t="s">
        <v>665</v>
      </c>
    </row>
    <row r="27" spans="1:8" ht="17.25" customHeight="1" x14ac:dyDescent="0.2">
      <c r="A27" s="212" t="s">
        <v>729</v>
      </c>
      <c r="B27" s="212" t="s">
        <v>680</v>
      </c>
      <c r="C27" s="213" t="s">
        <v>670</v>
      </c>
      <c r="D27" s="213" t="s">
        <v>676</v>
      </c>
      <c r="E27" s="214" t="s">
        <v>730</v>
      </c>
      <c r="F27" s="105" t="s">
        <v>667</v>
      </c>
      <c r="G27" s="215" t="s">
        <v>731</v>
      </c>
      <c r="H27" s="216" t="s">
        <v>665</v>
      </c>
    </row>
    <row r="28" spans="1:8" ht="17.25" customHeight="1" x14ac:dyDescent="0.2">
      <c r="A28" s="226" t="s">
        <v>117</v>
      </c>
      <c r="B28" s="226" t="s">
        <v>680</v>
      </c>
      <c r="C28" s="227" t="s">
        <v>670</v>
      </c>
      <c r="D28" s="227" t="s">
        <v>676</v>
      </c>
      <c r="E28" s="228" t="s">
        <v>732</v>
      </c>
      <c r="F28" s="241" t="s">
        <v>667</v>
      </c>
      <c r="G28" s="215" t="s">
        <v>733</v>
      </c>
      <c r="H28" s="216" t="s">
        <v>665</v>
      </c>
    </row>
    <row r="29" spans="1:8" s="211" customFormat="1" ht="17.25" customHeight="1" x14ac:dyDescent="0.25">
      <c r="A29" s="219" t="s">
        <v>68</v>
      </c>
      <c r="B29" s="220"/>
      <c r="C29" s="221"/>
      <c r="D29" s="221"/>
      <c r="E29" s="222"/>
      <c r="F29" s="223"/>
      <c r="G29" s="469" t="s">
        <v>734</v>
      </c>
      <c r="H29" s="242"/>
    </row>
    <row r="30" spans="1:8" ht="17.25" customHeight="1" x14ac:dyDescent="0.2">
      <c r="A30" s="243" t="s">
        <v>735</v>
      </c>
      <c r="B30" s="236" t="s">
        <v>736</v>
      </c>
      <c r="C30" s="237" t="s">
        <v>670</v>
      </c>
      <c r="D30" s="237" t="s">
        <v>665</v>
      </c>
      <c r="E30" s="244" t="s">
        <v>737</v>
      </c>
      <c r="F30" s="245"/>
      <c r="G30" s="470"/>
      <c r="H30" s="216" t="s">
        <v>665</v>
      </c>
    </row>
    <row r="31" spans="1:8" ht="17.25" customHeight="1" x14ac:dyDescent="0.2">
      <c r="A31" s="246" t="s">
        <v>738</v>
      </c>
      <c r="B31" s="212" t="s">
        <v>680</v>
      </c>
      <c r="C31" s="213" t="s">
        <v>670</v>
      </c>
      <c r="D31" s="213" t="s">
        <v>665</v>
      </c>
      <c r="E31" s="218" t="s">
        <v>582</v>
      </c>
      <c r="F31" s="105"/>
      <c r="G31" s="247" t="s">
        <v>739</v>
      </c>
      <c r="H31" s="216" t="s">
        <v>702</v>
      </c>
    </row>
    <row r="32" spans="1:8" ht="17.25" customHeight="1" x14ac:dyDescent="0.2">
      <c r="A32" s="246" t="s">
        <v>740</v>
      </c>
      <c r="B32" s="212" t="s">
        <v>741</v>
      </c>
      <c r="C32" s="213" t="s">
        <v>670</v>
      </c>
      <c r="D32" s="213" t="s">
        <v>665</v>
      </c>
      <c r="E32" s="214" t="s">
        <v>89</v>
      </c>
      <c r="F32" s="105"/>
      <c r="G32" s="215" t="s">
        <v>742</v>
      </c>
      <c r="H32" s="216" t="s">
        <v>665</v>
      </c>
    </row>
    <row r="33" spans="1:8" ht="17.25" customHeight="1" x14ac:dyDescent="0.2">
      <c r="A33" s="246" t="s">
        <v>743</v>
      </c>
      <c r="B33" s="212" t="s">
        <v>685</v>
      </c>
      <c r="C33" s="213" t="s">
        <v>681</v>
      </c>
      <c r="D33" s="213" t="s">
        <v>665</v>
      </c>
      <c r="E33" s="214" t="s">
        <v>722</v>
      </c>
      <c r="F33" s="105"/>
      <c r="G33" s="215" t="s">
        <v>744</v>
      </c>
      <c r="H33" s="216" t="s">
        <v>665</v>
      </c>
    </row>
    <row r="34" spans="1:8" ht="17.25" customHeight="1" x14ac:dyDescent="0.2">
      <c r="A34" s="246" t="s">
        <v>105</v>
      </c>
      <c r="B34" s="212" t="s">
        <v>685</v>
      </c>
      <c r="C34" s="213"/>
      <c r="D34" s="213"/>
      <c r="E34" s="214"/>
      <c r="F34" s="105"/>
      <c r="G34" s="248" t="s">
        <v>745</v>
      </c>
      <c r="H34" s="216" t="s">
        <v>702</v>
      </c>
    </row>
    <row r="35" spans="1:8" ht="17.25" customHeight="1" x14ac:dyDescent="0.2">
      <c r="A35" s="246" t="s">
        <v>106</v>
      </c>
      <c r="B35" s="212" t="s">
        <v>746</v>
      </c>
      <c r="C35" s="213"/>
      <c r="D35" s="213"/>
      <c r="E35" s="214"/>
      <c r="F35" s="105"/>
      <c r="G35" s="248" t="s">
        <v>253</v>
      </c>
      <c r="H35" s="216" t="s">
        <v>702</v>
      </c>
    </row>
    <row r="36" spans="1:8" ht="17.25" customHeight="1" x14ac:dyDescent="0.25">
      <c r="A36" s="219" t="s">
        <v>747</v>
      </c>
      <c r="B36" s="220"/>
      <c r="C36" s="221"/>
      <c r="D36" s="221"/>
      <c r="E36" s="222"/>
      <c r="F36" s="223"/>
      <c r="G36" s="461" t="s">
        <v>748</v>
      </c>
      <c r="H36" s="216"/>
    </row>
    <row r="37" spans="1:8" ht="17.25" customHeight="1" x14ac:dyDescent="0.2">
      <c r="A37" s="249" t="s">
        <v>749</v>
      </c>
      <c r="B37" s="250" t="s">
        <v>750</v>
      </c>
      <c r="C37" s="251" t="s">
        <v>681</v>
      </c>
      <c r="D37" s="251" t="s">
        <v>665</v>
      </c>
      <c r="E37" s="252" t="s">
        <v>751</v>
      </c>
      <c r="F37" s="253" t="s">
        <v>671</v>
      </c>
      <c r="G37" s="462"/>
      <c r="H37" s="254" t="s">
        <v>665</v>
      </c>
    </row>
    <row r="38" spans="1:8" ht="17.25" customHeight="1" x14ac:dyDescent="0.2">
      <c r="A38" s="249" t="s">
        <v>22</v>
      </c>
      <c r="B38" s="250" t="s">
        <v>750</v>
      </c>
      <c r="C38" s="251" t="s">
        <v>681</v>
      </c>
      <c r="D38" s="251" t="s">
        <v>665</v>
      </c>
      <c r="E38" s="252" t="s">
        <v>752</v>
      </c>
      <c r="F38" s="253" t="s">
        <v>671</v>
      </c>
      <c r="G38" s="255" t="s">
        <v>753</v>
      </c>
      <c r="H38" s="240" t="s">
        <v>665</v>
      </c>
    </row>
    <row r="39" spans="1:8" ht="19.5" customHeight="1" x14ac:dyDescent="0.2">
      <c r="A39" s="256" t="s">
        <v>754</v>
      </c>
      <c r="B39" s="257"/>
      <c r="C39" s="256"/>
      <c r="D39" s="256"/>
      <c r="E39" s="256"/>
      <c r="F39" s="258"/>
      <c r="G39" s="258"/>
      <c r="H39" s="256"/>
    </row>
    <row r="40" spans="1:8" ht="14.25" x14ac:dyDescent="0.2">
      <c r="A40" s="256" t="s">
        <v>755</v>
      </c>
      <c r="B40" s="257"/>
      <c r="C40" s="256"/>
      <c r="D40" s="256"/>
      <c r="E40" s="256"/>
      <c r="F40" s="258"/>
      <c r="G40" s="258"/>
      <c r="H40" s="256"/>
    </row>
    <row r="41" spans="1:8" x14ac:dyDescent="0.2">
      <c r="A41" s="211"/>
      <c r="B41" s="259"/>
      <c r="C41" s="211"/>
      <c r="D41" s="211"/>
    </row>
    <row r="42" spans="1:8" ht="18" x14ac:dyDescent="0.25">
      <c r="A42" s="261"/>
      <c r="B42" s="262"/>
      <c r="C42" s="211"/>
      <c r="D42" s="211"/>
      <c r="G42" s="263"/>
    </row>
    <row r="43" spans="1:8" ht="27.75" x14ac:dyDescent="0.2">
      <c r="A43" s="463" t="s">
        <v>756</v>
      </c>
      <c r="B43" s="463"/>
      <c r="C43" s="463"/>
      <c r="D43" s="463"/>
      <c r="E43" s="463"/>
      <c r="F43" s="463"/>
      <c r="G43" s="463"/>
      <c r="H43" s="463"/>
    </row>
    <row r="44" spans="1:8" ht="49.5" x14ac:dyDescent="0.2">
      <c r="A44" s="200" t="s">
        <v>654</v>
      </c>
      <c r="B44" s="201" t="s">
        <v>655</v>
      </c>
      <c r="C44" s="59" t="s">
        <v>656</v>
      </c>
      <c r="D44" s="202" t="s">
        <v>657</v>
      </c>
      <c r="E44" s="202" t="s">
        <v>658</v>
      </c>
      <c r="F44" s="202" t="s">
        <v>659</v>
      </c>
      <c r="G44" s="202" t="s">
        <v>112</v>
      </c>
      <c r="H44" s="203" t="s">
        <v>660</v>
      </c>
    </row>
    <row r="45" spans="1:8" ht="15.75" x14ac:dyDescent="0.2">
      <c r="A45" s="265" t="s">
        <v>757</v>
      </c>
      <c r="B45" s="266"/>
      <c r="C45" s="232"/>
      <c r="D45" s="232"/>
      <c r="E45" s="232"/>
      <c r="F45" s="160"/>
      <c r="G45" s="234"/>
      <c r="H45" s="235"/>
    </row>
    <row r="46" spans="1:8" ht="28.5" x14ac:dyDescent="0.2">
      <c r="A46" s="212" t="s">
        <v>758</v>
      </c>
      <c r="B46" s="267" t="s">
        <v>700</v>
      </c>
      <c r="C46" s="213" t="s">
        <v>682</v>
      </c>
      <c r="D46" s="213" t="s">
        <v>682</v>
      </c>
      <c r="E46" s="214" t="s">
        <v>722</v>
      </c>
      <c r="F46" s="464" t="s">
        <v>689</v>
      </c>
      <c r="G46" s="215" t="s">
        <v>759</v>
      </c>
      <c r="H46" s="216" t="s">
        <v>682</v>
      </c>
    </row>
    <row r="47" spans="1:8" ht="28.5" x14ac:dyDescent="0.2">
      <c r="A47" s="212" t="s">
        <v>760</v>
      </c>
      <c r="B47" s="267" t="s">
        <v>685</v>
      </c>
      <c r="C47" s="213" t="s">
        <v>670</v>
      </c>
      <c r="D47" s="213" t="s">
        <v>761</v>
      </c>
      <c r="E47" s="214">
        <v>10</v>
      </c>
      <c r="F47" s="464"/>
      <c r="G47" s="215" t="s">
        <v>762</v>
      </c>
      <c r="H47" s="216"/>
    </row>
    <row r="48" spans="1:8" ht="28.5" x14ac:dyDescent="0.2">
      <c r="A48" s="212" t="s">
        <v>763</v>
      </c>
      <c r="B48" s="267" t="s">
        <v>685</v>
      </c>
      <c r="C48" s="213" t="s">
        <v>682</v>
      </c>
      <c r="D48" s="213" t="s">
        <v>682</v>
      </c>
      <c r="E48" s="214">
        <v>15</v>
      </c>
      <c r="F48" s="464"/>
      <c r="G48" s="215" t="s">
        <v>764</v>
      </c>
      <c r="H48" s="216"/>
    </row>
    <row r="49" spans="1:8" ht="28.5" x14ac:dyDescent="0.2">
      <c r="A49" s="212" t="s">
        <v>765</v>
      </c>
      <c r="B49" s="267" t="s">
        <v>705</v>
      </c>
      <c r="C49" s="213" t="s">
        <v>682</v>
      </c>
      <c r="D49" s="213" t="s">
        <v>676</v>
      </c>
      <c r="E49" s="214" t="s">
        <v>766</v>
      </c>
      <c r="F49" s="105" t="s">
        <v>667</v>
      </c>
      <c r="G49" s="215" t="s">
        <v>767</v>
      </c>
      <c r="H49" s="216" t="s">
        <v>768</v>
      </c>
    </row>
    <row r="50" spans="1:8" ht="28.5" x14ac:dyDescent="0.2">
      <c r="A50" s="212" t="s">
        <v>11</v>
      </c>
      <c r="B50" s="267" t="s">
        <v>705</v>
      </c>
      <c r="C50" s="213" t="s">
        <v>664</v>
      </c>
      <c r="D50" s="213" t="s">
        <v>769</v>
      </c>
      <c r="E50" s="214" t="s">
        <v>770</v>
      </c>
      <c r="F50" s="105" t="s">
        <v>771</v>
      </c>
      <c r="G50" s="215" t="s">
        <v>772</v>
      </c>
      <c r="H50" s="216" t="s">
        <v>702</v>
      </c>
    </row>
    <row r="51" spans="1:8" ht="15.75" x14ac:dyDescent="0.2">
      <c r="A51" s="265" t="s">
        <v>661</v>
      </c>
      <c r="B51" s="266"/>
      <c r="C51" s="232"/>
      <c r="D51" s="232"/>
      <c r="E51" s="232"/>
      <c r="F51" s="160"/>
      <c r="G51" s="234"/>
      <c r="H51" s="235"/>
    </row>
    <row r="52" spans="1:8" ht="15" x14ac:dyDescent="0.2">
      <c r="A52" s="212" t="s">
        <v>53</v>
      </c>
      <c r="B52" s="267" t="s">
        <v>736</v>
      </c>
      <c r="C52" s="213" t="s">
        <v>670</v>
      </c>
      <c r="D52" s="213" t="s">
        <v>665</v>
      </c>
      <c r="E52" s="214" t="s">
        <v>666</v>
      </c>
      <c r="F52" s="105" t="s">
        <v>667</v>
      </c>
      <c r="G52" s="215" t="s">
        <v>773</v>
      </c>
      <c r="H52" s="216" t="s">
        <v>774</v>
      </c>
    </row>
    <row r="53" spans="1:8" ht="28.5" x14ac:dyDescent="0.2">
      <c r="A53" s="212" t="s">
        <v>775</v>
      </c>
      <c r="B53" s="267" t="s">
        <v>700</v>
      </c>
      <c r="C53" s="213" t="s">
        <v>670</v>
      </c>
      <c r="D53" s="213" t="s">
        <v>665</v>
      </c>
      <c r="E53" s="213" t="s">
        <v>722</v>
      </c>
      <c r="F53" s="105" t="s">
        <v>667</v>
      </c>
      <c r="G53" s="215" t="s">
        <v>776</v>
      </c>
      <c r="H53" s="216" t="s">
        <v>774</v>
      </c>
    </row>
    <row r="54" spans="1:8" ht="28.5" x14ac:dyDescent="0.2">
      <c r="A54" s="212" t="s">
        <v>777</v>
      </c>
      <c r="B54" s="267" t="s">
        <v>778</v>
      </c>
      <c r="C54" s="268" t="s">
        <v>670</v>
      </c>
      <c r="D54" s="213" t="s">
        <v>665</v>
      </c>
      <c r="E54" s="213">
        <v>5</v>
      </c>
      <c r="F54" s="105" t="s">
        <v>671</v>
      </c>
      <c r="G54" s="215" t="s">
        <v>779</v>
      </c>
      <c r="H54" s="216" t="s">
        <v>665</v>
      </c>
    </row>
    <row r="55" spans="1:8" ht="28.5" x14ac:dyDescent="0.2">
      <c r="A55" s="212" t="s">
        <v>34</v>
      </c>
      <c r="B55" s="267" t="s">
        <v>685</v>
      </c>
      <c r="C55" s="268" t="s">
        <v>670</v>
      </c>
      <c r="D55" s="213" t="s">
        <v>682</v>
      </c>
      <c r="E55" s="213" t="s">
        <v>780</v>
      </c>
      <c r="F55" s="105" t="s">
        <v>771</v>
      </c>
      <c r="G55" s="215" t="s">
        <v>781</v>
      </c>
      <c r="H55" s="216"/>
    </row>
    <row r="56" spans="1:8" ht="42.75" x14ac:dyDescent="0.2">
      <c r="A56" s="105" t="s">
        <v>782</v>
      </c>
      <c r="B56" s="267" t="s">
        <v>685</v>
      </c>
      <c r="C56" s="268" t="s">
        <v>670</v>
      </c>
      <c r="D56" s="213" t="s">
        <v>665</v>
      </c>
      <c r="E56" s="213" t="s">
        <v>564</v>
      </c>
      <c r="F56" s="105" t="s">
        <v>667</v>
      </c>
      <c r="G56" s="215" t="s">
        <v>783</v>
      </c>
      <c r="H56" s="216" t="s">
        <v>702</v>
      </c>
    </row>
    <row r="57" spans="1:8" ht="28.5" x14ac:dyDescent="0.2">
      <c r="A57" s="105" t="s">
        <v>784</v>
      </c>
      <c r="B57" s="267" t="s">
        <v>700</v>
      </c>
      <c r="C57" s="268" t="s">
        <v>670</v>
      </c>
      <c r="D57" s="213" t="s">
        <v>665</v>
      </c>
      <c r="E57" s="213" t="s">
        <v>688</v>
      </c>
      <c r="F57" s="105" t="s">
        <v>667</v>
      </c>
      <c r="G57" s="215" t="s">
        <v>776</v>
      </c>
      <c r="H57" s="216" t="s">
        <v>702</v>
      </c>
    </row>
    <row r="58" spans="1:8" ht="28.5" x14ac:dyDescent="0.2">
      <c r="A58" s="212" t="s">
        <v>57</v>
      </c>
      <c r="B58" s="267" t="s">
        <v>663</v>
      </c>
      <c r="C58" s="213" t="s">
        <v>670</v>
      </c>
      <c r="D58" s="213" t="s">
        <v>665</v>
      </c>
      <c r="E58" s="269" t="s">
        <v>666</v>
      </c>
      <c r="F58" s="105" t="s">
        <v>671</v>
      </c>
      <c r="G58" s="215" t="s">
        <v>785</v>
      </c>
      <c r="H58" s="216" t="s">
        <v>665</v>
      </c>
    </row>
    <row r="59" spans="1:8" ht="28.5" x14ac:dyDescent="0.2">
      <c r="A59" s="212" t="s">
        <v>786</v>
      </c>
      <c r="B59" s="267" t="s">
        <v>680</v>
      </c>
      <c r="C59" s="213" t="s">
        <v>670</v>
      </c>
      <c r="D59" s="213" t="s">
        <v>665</v>
      </c>
      <c r="E59" s="213" t="s">
        <v>722</v>
      </c>
      <c r="F59" s="105" t="s">
        <v>787</v>
      </c>
      <c r="G59" s="215" t="s">
        <v>788</v>
      </c>
      <c r="H59" s="216" t="s">
        <v>789</v>
      </c>
    </row>
    <row r="60" spans="1:8" ht="28.5" x14ac:dyDescent="0.2">
      <c r="A60" s="212" t="s">
        <v>790</v>
      </c>
      <c r="B60" s="267" t="s">
        <v>791</v>
      </c>
      <c r="C60" s="213" t="s">
        <v>670</v>
      </c>
      <c r="D60" s="213" t="s">
        <v>676</v>
      </c>
      <c r="E60" s="269" t="s">
        <v>792</v>
      </c>
      <c r="F60" s="105" t="s">
        <v>671</v>
      </c>
      <c r="G60" s="215" t="s">
        <v>793</v>
      </c>
      <c r="H60" s="216" t="s">
        <v>665</v>
      </c>
    </row>
    <row r="61" spans="1:8" ht="28.5" x14ac:dyDescent="0.2">
      <c r="A61" s="270" t="s">
        <v>28</v>
      </c>
      <c r="B61" s="271" t="s">
        <v>705</v>
      </c>
      <c r="C61" s="268" t="s">
        <v>681</v>
      </c>
      <c r="D61" s="268" t="s">
        <v>682</v>
      </c>
      <c r="E61" s="272" t="s">
        <v>794</v>
      </c>
      <c r="F61" s="159" t="s">
        <v>795</v>
      </c>
      <c r="G61" s="107" t="s">
        <v>796</v>
      </c>
      <c r="H61" s="273" t="s">
        <v>768</v>
      </c>
    </row>
    <row r="62" spans="1:8" ht="15.75" x14ac:dyDescent="0.2">
      <c r="A62" s="265" t="s">
        <v>703</v>
      </c>
      <c r="B62" s="266"/>
      <c r="C62" s="232"/>
      <c r="D62" s="232"/>
      <c r="E62" s="232"/>
      <c r="F62" s="160"/>
      <c r="G62" s="234"/>
      <c r="H62" s="235"/>
    </row>
    <row r="63" spans="1:8" ht="28.5" x14ac:dyDescent="0.2">
      <c r="A63" s="212" t="s">
        <v>59</v>
      </c>
      <c r="B63" s="267" t="s">
        <v>797</v>
      </c>
      <c r="C63" s="213" t="s">
        <v>670</v>
      </c>
      <c r="D63" s="213" t="s">
        <v>702</v>
      </c>
      <c r="E63" s="214" t="s">
        <v>798</v>
      </c>
      <c r="F63" s="105" t="s">
        <v>787</v>
      </c>
      <c r="G63" s="215" t="s">
        <v>799</v>
      </c>
      <c r="H63" s="216" t="s">
        <v>665</v>
      </c>
    </row>
    <row r="64" spans="1:8" ht="42.75" x14ac:dyDescent="0.2">
      <c r="A64" s="212" t="s">
        <v>800</v>
      </c>
      <c r="B64" s="267" t="s">
        <v>705</v>
      </c>
      <c r="C64" s="213" t="s">
        <v>670</v>
      </c>
      <c r="D64" s="213" t="s">
        <v>665</v>
      </c>
      <c r="E64" s="213" t="s">
        <v>801</v>
      </c>
      <c r="F64" s="105" t="s">
        <v>667</v>
      </c>
      <c r="G64" s="215" t="s">
        <v>802</v>
      </c>
      <c r="H64" s="216" t="s">
        <v>676</v>
      </c>
    </row>
    <row r="65" spans="1:8" ht="28.5" x14ac:dyDescent="0.2">
      <c r="A65" s="241" t="s">
        <v>803</v>
      </c>
      <c r="B65" s="274" t="s">
        <v>705</v>
      </c>
      <c r="C65" s="227" t="s">
        <v>670</v>
      </c>
      <c r="D65" s="227" t="s">
        <v>665</v>
      </c>
      <c r="E65" s="227">
        <v>40</v>
      </c>
      <c r="F65" s="241" t="s">
        <v>667</v>
      </c>
      <c r="G65" s="275" t="s">
        <v>804</v>
      </c>
      <c r="H65" s="230" t="s">
        <v>665</v>
      </c>
    </row>
    <row r="66" spans="1:8" ht="15.75" x14ac:dyDescent="0.2">
      <c r="A66" s="265" t="s">
        <v>673</v>
      </c>
      <c r="B66" s="266"/>
      <c r="C66" s="232"/>
      <c r="D66" s="232"/>
      <c r="E66" s="232"/>
      <c r="F66" s="160"/>
      <c r="G66" s="234"/>
      <c r="H66" s="235"/>
    </row>
    <row r="67" spans="1:8" ht="30" x14ac:dyDescent="0.2">
      <c r="A67" s="245" t="s">
        <v>805</v>
      </c>
      <c r="B67" s="276" t="s">
        <v>685</v>
      </c>
      <c r="C67" s="237" t="s">
        <v>681</v>
      </c>
      <c r="D67" s="237" t="s">
        <v>682</v>
      </c>
      <c r="E67" s="237" t="s">
        <v>688</v>
      </c>
      <c r="F67" s="465" t="s">
        <v>689</v>
      </c>
      <c r="G67" s="239" t="s">
        <v>806</v>
      </c>
      <c r="H67" s="240" t="s">
        <v>665</v>
      </c>
    </row>
    <row r="68" spans="1:8" ht="28.5" x14ac:dyDescent="0.2">
      <c r="A68" s="212" t="s">
        <v>40</v>
      </c>
      <c r="B68" s="267" t="s">
        <v>700</v>
      </c>
      <c r="C68" s="213" t="s">
        <v>681</v>
      </c>
      <c r="D68" s="213" t="s">
        <v>682</v>
      </c>
      <c r="E68" s="213" t="s">
        <v>564</v>
      </c>
      <c r="F68" s="464"/>
      <c r="G68" s="215" t="s">
        <v>806</v>
      </c>
      <c r="H68" s="216" t="s">
        <v>665</v>
      </c>
    </row>
    <row r="69" spans="1:8" ht="15" x14ac:dyDescent="0.2">
      <c r="A69" s="212" t="s">
        <v>807</v>
      </c>
      <c r="B69" s="267" t="s">
        <v>700</v>
      </c>
      <c r="C69" s="213" t="s">
        <v>670</v>
      </c>
      <c r="D69" s="213" t="s">
        <v>676</v>
      </c>
      <c r="E69" s="213" t="s">
        <v>808</v>
      </c>
      <c r="F69" s="464" t="s">
        <v>809</v>
      </c>
      <c r="G69" s="215" t="s">
        <v>810</v>
      </c>
      <c r="H69" s="216" t="s">
        <v>665</v>
      </c>
    </row>
    <row r="70" spans="1:8" ht="28.5" x14ac:dyDescent="0.2">
      <c r="A70" s="212" t="s">
        <v>19</v>
      </c>
      <c r="B70" s="267" t="s">
        <v>685</v>
      </c>
      <c r="C70" s="213" t="s">
        <v>670</v>
      </c>
      <c r="D70" s="213" t="s">
        <v>682</v>
      </c>
      <c r="E70" s="213" t="s">
        <v>811</v>
      </c>
      <c r="F70" s="464"/>
      <c r="G70" s="215" t="s">
        <v>812</v>
      </c>
      <c r="H70" s="216" t="s">
        <v>665</v>
      </c>
    </row>
    <row r="71" spans="1:8" ht="28.5" x14ac:dyDescent="0.2">
      <c r="A71" s="270" t="s">
        <v>152</v>
      </c>
      <c r="B71" s="271" t="s">
        <v>685</v>
      </c>
      <c r="C71" s="268" t="s">
        <v>681</v>
      </c>
      <c r="D71" s="268" t="s">
        <v>682</v>
      </c>
      <c r="E71" s="268" t="s">
        <v>730</v>
      </c>
      <c r="F71" s="464"/>
      <c r="G71" s="107" t="s">
        <v>813</v>
      </c>
      <c r="H71" s="273" t="s">
        <v>789</v>
      </c>
    </row>
    <row r="72" spans="1:8" ht="15" x14ac:dyDescent="0.2">
      <c r="A72" s="212" t="s">
        <v>814</v>
      </c>
      <c r="B72" s="267" t="s">
        <v>685</v>
      </c>
      <c r="C72" s="213" t="s">
        <v>670</v>
      </c>
      <c r="D72" s="213" t="s">
        <v>702</v>
      </c>
      <c r="E72" s="213" t="s">
        <v>815</v>
      </c>
      <c r="F72" s="464" t="s">
        <v>689</v>
      </c>
      <c r="G72" s="215" t="s">
        <v>816</v>
      </c>
      <c r="H72" s="216" t="s">
        <v>774</v>
      </c>
    </row>
    <row r="73" spans="1:8" ht="28.5" x14ac:dyDescent="0.2">
      <c r="A73" s="212" t="s">
        <v>146</v>
      </c>
      <c r="B73" s="267" t="s">
        <v>700</v>
      </c>
      <c r="C73" s="213" t="s">
        <v>682</v>
      </c>
      <c r="D73" s="213" t="s">
        <v>682</v>
      </c>
      <c r="E73" s="213" t="s">
        <v>817</v>
      </c>
      <c r="F73" s="464"/>
      <c r="G73" s="215" t="s">
        <v>818</v>
      </c>
      <c r="H73" s="216" t="s">
        <v>676</v>
      </c>
    </row>
    <row r="74" spans="1:8" ht="28.5" x14ac:dyDescent="0.2">
      <c r="A74" s="212" t="s">
        <v>819</v>
      </c>
      <c r="B74" s="267" t="s">
        <v>820</v>
      </c>
      <c r="C74" s="213" t="s">
        <v>670</v>
      </c>
      <c r="D74" s="213" t="s">
        <v>682</v>
      </c>
      <c r="E74" s="213" t="s">
        <v>821</v>
      </c>
      <c r="F74" s="464"/>
      <c r="G74" s="215" t="s">
        <v>822</v>
      </c>
      <c r="H74" s="216" t="s">
        <v>676</v>
      </c>
    </row>
    <row r="75" spans="1:8" ht="15" x14ac:dyDescent="0.2">
      <c r="A75" s="212" t="s">
        <v>571</v>
      </c>
      <c r="B75" s="267" t="s">
        <v>820</v>
      </c>
      <c r="C75" s="213" t="s">
        <v>670</v>
      </c>
      <c r="D75" s="213" t="s">
        <v>682</v>
      </c>
      <c r="E75" s="213" t="s">
        <v>823</v>
      </c>
      <c r="F75" s="464"/>
      <c r="G75" s="215" t="s">
        <v>824</v>
      </c>
      <c r="H75" s="216" t="s">
        <v>825</v>
      </c>
    </row>
    <row r="76" spans="1:8" ht="14.25" x14ac:dyDescent="0.2">
      <c r="A76" s="256" t="s">
        <v>826</v>
      </c>
      <c r="B76" s="277"/>
      <c r="C76" s="256"/>
      <c r="D76" s="278"/>
      <c r="E76" s="278"/>
      <c r="F76" s="258"/>
    </row>
    <row r="77" spans="1:8" ht="14.25" x14ac:dyDescent="0.2">
      <c r="A77" s="256" t="s">
        <v>827</v>
      </c>
      <c r="B77" s="279"/>
      <c r="D77" s="280"/>
      <c r="E77" s="280"/>
      <c r="F77" s="258"/>
    </row>
  </sheetData>
  <sheetProtection password="CAEF" sheet="1" objects="1" scenarios="1"/>
  <mergeCells count="13">
    <mergeCell ref="I2:M3"/>
    <mergeCell ref="F72:F75"/>
    <mergeCell ref="A1:G1"/>
    <mergeCell ref="F7:F8"/>
    <mergeCell ref="F12:F13"/>
    <mergeCell ref="F14:F15"/>
    <mergeCell ref="F17:F26"/>
    <mergeCell ref="G29:G30"/>
    <mergeCell ref="G36:G37"/>
    <mergeCell ref="A43:H43"/>
    <mergeCell ref="F46:F48"/>
    <mergeCell ref="F67:F68"/>
    <mergeCell ref="F69:F71"/>
  </mergeCells>
  <hyperlinks>
    <hyperlink ref="I2:M3" location="Anleitung!A1" display="◄ ZURÜCK ZUR STARTSEITE / BEDIENUNGSANLEITUNG"/>
  </hyperlinks>
  <pageMargins left="0.23622047244094491" right="0.15748031496062992" top="0.19685039370078741" bottom="0.19685039370078741" header="0.15748031496062992" footer="0.15748031496062992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M308"/>
  <sheetViews>
    <sheetView showZeros="0" zoomScale="80" zoomScaleNormal="80" zoomScaleSheetLayoutView="100" workbookViewId="0">
      <pane ySplit="2" topLeftCell="A3" activePane="bottomLeft" state="frozen"/>
      <selection activeCell="D1" sqref="D1"/>
      <selection pane="bottomLeft" activeCell="J10" sqref="J10"/>
    </sheetView>
  </sheetViews>
  <sheetFormatPr baseColWidth="10" defaultRowHeight="15" x14ac:dyDescent="0.25"/>
  <cols>
    <col min="1" max="1" width="45.125" customWidth="1"/>
    <col min="2" max="2" width="27.875" style="55" customWidth="1"/>
    <col min="3" max="3" width="20.875" customWidth="1"/>
    <col min="4" max="4" width="20.125" customWidth="1"/>
    <col min="5" max="5" width="14.625" customWidth="1"/>
    <col min="7" max="7" width="14.25" customWidth="1"/>
    <col min="9" max="9" width="21.25" customWidth="1"/>
    <col min="10" max="11" width="13.375" customWidth="1"/>
    <col min="12" max="12" width="15.125" customWidth="1"/>
    <col min="13" max="13" width="10.375" customWidth="1"/>
  </cols>
  <sheetData>
    <row r="1" spans="1:13" ht="143.25" customHeight="1" thickBot="1" x14ac:dyDescent="0.25">
      <c r="A1" s="338" t="s">
        <v>275</v>
      </c>
      <c r="B1" s="1" t="s">
        <v>623</v>
      </c>
      <c r="C1" s="2" t="s">
        <v>584</v>
      </c>
      <c r="D1" s="3"/>
      <c r="E1" s="422" t="s">
        <v>0</v>
      </c>
      <c r="F1" s="423"/>
      <c r="G1" s="423"/>
      <c r="H1" s="423"/>
      <c r="I1" s="281" t="str">
        <f>IF($I$2="","bitte geben Sie HIER die
Begrünungsfläche in ha an","Fläche in ha")</f>
        <v>Fläche in ha</v>
      </c>
      <c r="J1" s="4" t="s">
        <v>828</v>
      </c>
      <c r="K1" s="4" t="s">
        <v>1</v>
      </c>
      <c r="L1" s="5" t="s">
        <v>829</v>
      </c>
      <c r="M1" s="6"/>
    </row>
    <row r="2" spans="1:13" ht="46.5" customHeight="1" thickTop="1" thickBot="1" x14ac:dyDescent="0.25">
      <c r="A2" s="7" t="s">
        <v>834</v>
      </c>
      <c r="B2" s="7" t="s">
        <v>2</v>
      </c>
      <c r="C2" s="7" t="s">
        <v>588</v>
      </c>
      <c r="D2" s="8" t="s">
        <v>4</v>
      </c>
      <c r="E2" s="7" t="s">
        <v>5</v>
      </c>
      <c r="F2" s="9" t="s">
        <v>1</v>
      </c>
      <c r="G2" s="7" t="s">
        <v>833</v>
      </c>
      <c r="H2" s="10" t="s">
        <v>6</v>
      </c>
      <c r="I2" s="339">
        <f>'Begr.-Rechner Konventionell'!$I$2</f>
        <v>0</v>
      </c>
      <c r="J2" s="340">
        <f>SUM(E3:E106)</f>
        <v>0</v>
      </c>
      <c r="K2" s="341">
        <f>SUM(F3:F106)</f>
        <v>0</v>
      </c>
      <c r="L2" s="342">
        <f>SUM(G3:G106)</f>
        <v>0</v>
      </c>
      <c r="M2" s="343"/>
    </row>
    <row r="3" spans="1:13" ht="21.75" customHeight="1" thickTop="1" thickBot="1" x14ac:dyDescent="0.25">
      <c r="A3" s="344" t="s">
        <v>570</v>
      </c>
      <c r="B3" s="345">
        <f>'Begr.-Rechner Konventionell'!B4</f>
        <v>5.01</v>
      </c>
      <c r="C3" s="346">
        <f>'Begr.-Rechner Konventionell'!C4</f>
        <v>15</v>
      </c>
      <c r="D3" s="347">
        <f t="shared" ref="D3:D34" si="0">IF(ISERROR(C3*B3),0,C3*B3)</f>
        <v>75.149999999999991</v>
      </c>
      <c r="E3" s="348">
        <f>'Begr.-Rechner Konventionell'!E4</f>
        <v>0</v>
      </c>
      <c r="F3" s="165">
        <f>IF(ISERROR(E3*B3),0,(E3*B3))</f>
        <v>0</v>
      </c>
      <c r="G3" s="166">
        <f>IF(ISERROR(E3/C3),0,(E3/C3))</f>
        <v>0</v>
      </c>
      <c r="H3" s="167">
        <f>IF(ISERROR($I$2*E3),0,($I$2*E3))</f>
        <v>0</v>
      </c>
      <c r="I3" s="349"/>
      <c r="J3" s="349"/>
      <c r="K3" s="349"/>
      <c r="L3" s="349"/>
      <c r="M3" s="349" t="str">
        <f>IF(E3&gt;0,"ja","nein")</f>
        <v>nein</v>
      </c>
    </row>
    <row r="4" spans="1:13" ht="21.75" customHeight="1" thickBot="1" x14ac:dyDescent="0.25">
      <c r="A4" s="344" t="s">
        <v>8</v>
      </c>
      <c r="B4" s="345">
        <f>'Begr.-Rechner Konventionell'!B5</f>
        <v>1.25</v>
      </c>
      <c r="C4" s="346">
        <f>'Begr.-Rechner Konventionell'!C5</f>
        <v>120</v>
      </c>
      <c r="D4" s="347">
        <f t="shared" si="0"/>
        <v>150</v>
      </c>
      <c r="E4" s="348">
        <f>'Begr.-Rechner Konventionell'!E5</f>
        <v>0</v>
      </c>
      <c r="F4" s="165">
        <f t="shared" ref="F4:F60" si="1">IF(ISERROR(E4*B4),0,(E4*B4))</f>
        <v>0</v>
      </c>
      <c r="G4" s="166">
        <f t="shared" ref="G4:G60" si="2">IF(ISERROR(E4/C4),0,(E4/C4))</f>
        <v>0</v>
      </c>
      <c r="H4" s="167">
        <f t="shared" ref="H4:H60" si="3">IF(ISERROR($I$2*E4),0,($I$2*E4))</f>
        <v>0</v>
      </c>
      <c r="I4" s="19"/>
      <c r="J4" s="19"/>
      <c r="K4" s="19"/>
      <c r="L4" s="19"/>
      <c r="M4" s="349" t="str">
        <f>IF(E4&gt;0,"ja","nein")</f>
        <v>nein</v>
      </c>
    </row>
    <row r="5" spans="1:13" ht="21.75" customHeight="1" thickBot="1" x14ac:dyDescent="0.25">
      <c r="A5" s="344" t="s">
        <v>9</v>
      </c>
      <c r="B5" s="345">
        <f>'Begr.-Rechner Konventionell'!B6</f>
        <v>2.2749999999999999</v>
      </c>
      <c r="C5" s="346">
        <f>'Begr.-Rechner Konventionell'!C6</f>
        <v>25</v>
      </c>
      <c r="D5" s="347">
        <f t="shared" si="0"/>
        <v>56.875</v>
      </c>
      <c r="E5" s="348">
        <f>'Begr.-Rechner Konventionell'!E6</f>
        <v>0</v>
      </c>
      <c r="F5" s="165">
        <f t="shared" si="1"/>
        <v>0</v>
      </c>
      <c r="G5" s="166">
        <f t="shared" si="2"/>
        <v>0</v>
      </c>
      <c r="H5" s="167">
        <f t="shared" si="3"/>
        <v>0</v>
      </c>
      <c r="I5" s="19"/>
      <c r="J5" s="350"/>
      <c r="K5" s="19"/>
      <c r="L5" s="19"/>
      <c r="M5" s="349" t="str">
        <f t="shared" ref="M5:M60" si="4">IF(E5&gt;0,"ja","nein")</f>
        <v>nein</v>
      </c>
    </row>
    <row r="6" spans="1:13" ht="21.75" customHeight="1" thickBot="1" x14ac:dyDescent="0.25">
      <c r="A6" s="351" t="s">
        <v>117</v>
      </c>
      <c r="B6" s="345">
        <f>'Begr.-Rechner Konventionell'!B7</f>
        <v>2.4699999999999998</v>
      </c>
      <c r="C6" s="346">
        <f>'Begr.-Rechner Konventionell'!C7</f>
        <v>25</v>
      </c>
      <c r="D6" s="347">
        <f t="shared" si="0"/>
        <v>61.749999999999993</v>
      </c>
      <c r="E6" s="348">
        <f>'Begr.-Rechner Konventionell'!E7</f>
        <v>0</v>
      </c>
      <c r="F6" s="165">
        <f t="shared" si="1"/>
        <v>0</v>
      </c>
      <c r="G6" s="166">
        <f t="shared" si="2"/>
        <v>0</v>
      </c>
      <c r="H6" s="167">
        <f t="shared" si="3"/>
        <v>0</v>
      </c>
      <c r="I6" s="19"/>
      <c r="J6" s="19"/>
      <c r="K6" s="19"/>
      <c r="L6" s="19"/>
      <c r="M6" s="349" t="str">
        <f t="shared" si="4"/>
        <v>nein</v>
      </c>
    </row>
    <row r="7" spans="1:13" ht="21.75" customHeight="1" thickBot="1" x14ac:dyDescent="0.25">
      <c r="A7" s="351" t="s">
        <v>571</v>
      </c>
      <c r="B7" s="345">
        <f>'Begr.-Rechner Konventionell'!B8</f>
        <v>1.31</v>
      </c>
      <c r="C7" s="346">
        <f>'Begr.-Rechner Konventionell'!C8</f>
        <v>170</v>
      </c>
      <c r="D7" s="347">
        <f t="shared" si="0"/>
        <v>222.70000000000002</v>
      </c>
      <c r="E7" s="348">
        <f>'Begr.-Rechner Konventionell'!E8</f>
        <v>0</v>
      </c>
      <c r="F7" s="165">
        <f t="shared" si="1"/>
        <v>0</v>
      </c>
      <c r="G7" s="166">
        <f t="shared" si="2"/>
        <v>0</v>
      </c>
      <c r="H7" s="167">
        <f t="shared" si="3"/>
        <v>0</v>
      </c>
      <c r="I7" s="19"/>
      <c r="J7" s="19"/>
      <c r="K7" s="19"/>
      <c r="L7" s="19"/>
      <c r="M7" s="349" t="str">
        <f t="shared" si="4"/>
        <v>nein</v>
      </c>
    </row>
    <row r="8" spans="1:13" ht="21.75" customHeight="1" thickBot="1" x14ac:dyDescent="0.25">
      <c r="A8" s="352" t="s">
        <v>11</v>
      </c>
      <c r="B8" s="345">
        <f>'Begr.-Rechner Konventionell'!B9</f>
        <v>1.65</v>
      </c>
      <c r="C8" s="346">
        <f>'Begr.-Rechner Konventionell'!C9</f>
        <v>70</v>
      </c>
      <c r="D8" s="347">
        <f t="shared" si="0"/>
        <v>115.5</v>
      </c>
      <c r="E8" s="348">
        <f>'Begr.-Rechner Konventionell'!E9</f>
        <v>0</v>
      </c>
      <c r="F8" s="165">
        <f t="shared" si="1"/>
        <v>0</v>
      </c>
      <c r="G8" s="166">
        <f t="shared" si="2"/>
        <v>0</v>
      </c>
      <c r="H8" s="167">
        <f t="shared" si="3"/>
        <v>0</v>
      </c>
      <c r="I8" s="19"/>
      <c r="J8" s="19"/>
      <c r="K8" s="19"/>
      <c r="L8" s="19"/>
      <c r="M8" s="349" t="str">
        <f t="shared" si="4"/>
        <v>nein</v>
      </c>
    </row>
    <row r="9" spans="1:13" ht="33" customHeight="1" thickBot="1" x14ac:dyDescent="0.25">
      <c r="A9" s="353" t="s">
        <v>12</v>
      </c>
      <c r="B9" s="345">
        <f>'Begr.-Rechner Konventionell'!B10</f>
        <v>2.37</v>
      </c>
      <c r="C9" s="346">
        <f>'Begr.-Rechner Konventionell'!C10</f>
        <v>40</v>
      </c>
      <c r="D9" s="354">
        <f t="shared" si="0"/>
        <v>94.800000000000011</v>
      </c>
      <c r="E9" s="348">
        <f>'Begr.-Rechner Konventionell'!E10</f>
        <v>0</v>
      </c>
      <c r="F9" s="165">
        <f t="shared" si="1"/>
        <v>0</v>
      </c>
      <c r="G9" s="166">
        <f t="shared" si="2"/>
        <v>0</v>
      </c>
      <c r="H9" s="167">
        <f t="shared" si="3"/>
        <v>0</v>
      </c>
      <c r="I9" s="19"/>
      <c r="J9" s="19"/>
      <c r="K9" s="19"/>
      <c r="L9" s="19"/>
      <c r="M9" s="349" t="str">
        <f t="shared" si="4"/>
        <v>nein</v>
      </c>
    </row>
    <row r="10" spans="1:13" ht="33" customHeight="1" thickBot="1" x14ac:dyDescent="0.25">
      <c r="A10" s="355" t="s">
        <v>14</v>
      </c>
      <c r="B10" s="345">
        <f>'Begr.-Rechner Konventionell'!B11</f>
        <v>2.4649999999999999</v>
      </c>
      <c r="C10" s="346">
        <f>'Begr.-Rechner Konventionell'!C11</f>
        <v>40</v>
      </c>
      <c r="D10" s="356">
        <f t="shared" si="0"/>
        <v>98.6</v>
      </c>
      <c r="E10" s="348">
        <f>'Begr.-Rechner Konventionell'!E11</f>
        <v>0</v>
      </c>
      <c r="F10" s="165">
        <f t="shared" si="1"/>
        <v>0</v>
      </c>
      <c r="G10" s="166">
        <f t="shared" si="2"/>
        <v>0</v>
      </c>
      <c r="H10" s="167">
        <f t="shared" si="3"/>
        <v>0</v>
      </c>
      <c r="I10" s="19"/>
      <c r="J10" s="19"/>
      <c r="K10" s="19"/>
      <c r="L10" s="19"/>
      <c r="M10" s="349" t="str">
        <f t="shared" si="4"/>
        <v>nein</v>
      </c>
    </row>
    <row r="11" spans="1:13" ht="21.75" customHeight="1" thickBot="1" x14ac:dyDescent="0.25">
      <c r="A11" s="357" t="s">
        <v>16</v>
      </c>
      <c r="B11" s="345">
        <f>'Begr.-Rechner Konventionell'!B12</f>
        <v>3.1799999999999997</v>
      </c>
      <c r="C11" s="346">
        <f>'Begr.-Rechner Konventionell'!C12</f>
        <v>30</v>
      </c>
      <c r="D11" s="358">
        <f t="shared" si="0"/>
        <v>95.399999999999991</v>
      </c>
      <c r="E11" s="348">
        <f>'Begr.-Rechner Konventionell'!E12</f>
        <v>0</v>
      </c>
      <c r="F11" s="168">
        <f t="shared" si="1"/>
        <v>0</v>
      </c>
      <c r="G11" s="166">
        <f t="shared" si="2"/>
        <v>0</v>
      </c>
      <c r="H11" s="167">
        <f t="shared" si="3"/>
        <v>0</v>
      </c>
      <c r="I11" s="19"/>
      <c r="J11" s="19"/>
      <c r="K11" s="19"/>
      <c r="L11" s="19"/>
      <c r="M11" s="349" t="str">
        <f t="shared" si="4"/>
        <v>nein</v>
      </c>
    </row>
    <row r="12" spans="1:13" ht="21.75" customHeight="1" thickBot="1" x14ac:dyDescent="0.25">
      <c r="A12" s="359" t="s">
        <v>17</v>
      </c>
      <c r="B12" s="345">
        <f>'Begr.-Rechner Konventionell'!B13</f>
        <v>3.77</v>
      </c>
      <c r="C12" s="346">
        <f>'Begr.-Rechner Konventionell'!C13</f>
        <v>30</v>
      </c>
      <c r="D12" s="358">
        <f t="shared" si="0"/>
        <v>113.1</v>
      </c>
      <c r="E12" s="348">
        <f>'Begr.-Rechner Konventionell'!E13</f>
        <v>0</v>
      </c>
      <c r="F12" s="169">
        <f t="shared" si="1"/>
        <v>0</v>
      </c>
      <c r="G12" s="166">
        <f t="shared" si="2"/>
        <v>0</v>
      </c>
      <c r="H12" s="171">
        <f t="shared" si="3"/>
        <v>0</v>
      </c>
      <c r="I12" s="19"/>
      <c r="J12" s="19"/>
      <c r="K12" s="19"/>
      <c r="L12" s="19"/>
      <c r="M12" s="349" t="str">
        <f t="shared" si="4"/>
        <v>nein</v>
      </c>
    </row>
    <row r="13" spans="1:13" ht="21.75" customHeight="1" thickBot="1" x14ac:dyDescent="0.25">
      <c r="A13" s="352" t="s">
        <v>122</v>
      </c>
      <c r="B13" s="345">
        <f>'Begr.-Rechner Konventionell'!B14</f>
        <v>2.2350000000000003</v>
      </c>
      <c r="C13" s="346">
        <f>'Begr.-Rechner Konventionell'!C14</f>
        <v>180</v>
      </c>
      <c r="D13" s="347">
        <f t="shared" si="0"/>
        <v>402.30000000000007</v>
      </c>
      <c r="E13" s="348">
        <f>'Begr.-Rechner Konventionell'!E14</f>
        <v>0</v>
      </c>
      <c r="F13" s="165">
        <f t="shared" si="1"/>
        <v>0</v>
      </c>
      <c r="G13" s="166">
        <f t="shared" si="2"/>
        <v>0</v>
      </c>
      <c r="H13" s="167">
        <f t="shared" si="3"/>
        <v>0</v>
      </c>
      <c r="I13" s="19"/>
      <c r="J13" s="19"/>
      <c r="K13" s="19"/>
      <c r="L13" s="19"/>
      <c r="M13" s="349" t="str">
        <f t="shared" si="4"/>
        <v>nein</v>
      </c>
    </row>
    <row r="14" spans="1:13" ht="21.75" customHeight="1" thickBot="1" x14ac:dyDescent="0.25">
      <c r="A14" s="352" t="s">
        <v>19</v>
      </c>
      <c r="B14" s="345">
        <f>'Begr.-Rechner Konventionell'!B15</f>
        <v>1.2</v>
      </c>
      <c r="C14" s="346">
        <f>'Begr.-Rechner Konventionell'!C15</f>
        <v>160</v>
      </c>
      <c r="D14" s="347">
        <f t="shared" si="0"/>
        <v>192</v>
      </c>
      <c r="E14" s="348">
        <f>'Begr.-Rechner Konventionell'!E15</f>
        <v>0</v>
      </c>
      <c r="F14" s="165">
        <f t="shared" si="1"/>
        <v>0</v>
      </c>
      <c r="G14" s="166">
        <f t="shared" si="2"/>
        <v>0</v>
      </c>
      <c r="H14" s="167">
        <f t="shared" si="3"/>
        <v>0</v>
      </c>
      <c r="I14" s="19"/>
      <c r="J14" s="19"/>
      <c r="K14" s="19"/>
      <c r="L14" s="19"/>
      <c r="M14" s="349" t="str">
        <f t="shared" si="4"/>
        <v>nein</v>
      </c>
    </row>
    <row r="15" spans="1:13" ht="21.75" customHeight="1" thickBot="1" x14ac:dyDescent="0.25">
      <c r="A15" s="355" t="s">
        <v>21</v>
      </c>
      <c r="B15" s="345">
        <f>'Begr.-Rechner Konventionell'!B16</f>
        <v>7.62</v>
      </c>
      <c r="C15" s="346">
        <f>'Begr.-Rechner Konventionell'!C16</f>
        <v>30</v>
      </c>
      <c r="D15" s="356">
        <f t="shared" si="0"/>
        <v>228.6</v>
      </c>
      <c r="E15" s="348">
        <f>'Begr.-Rechner Konventionell'!E16</f>
        <v>0</v>
      </c>
      <c r="F15" s="165">
        <f t="shared" si="1"/>
        <v>0</v>
      </c>
      <c r="G15" s="166">
        <f t="shared" si="2"/>
        <v>0</v>
      </c>
      <c r="H15" s="167">
        <f t="shared" si="3"/>
        <v>0</v>
      </c>
      <c r="I15" s="19"/>
      <c r="J15" s="19"/>
      <c r="K15" s="19"/>
      <c r="L15" s="19"/>
      <c r="M15" s="349" t="str">
        <f t="shared" si="4"/>
        <v>nein</v>
      </c>
    </row>
    <row r="16" spans="1:13" ht="21.75" customHeight="1" thickBot="1" x14ac:dyDescent="0.25">
      <c r="A16" s="352" t="s">
        <v>22</v>
      </c>
      <c r="B16" s="345">
        <f>'Begr.-Rechner Konventionell'!B17</f>
        <v>1.1499999999999999</v>
      </c>
      <c r="C16" s="346">
        <f>'Begr.-Rechner Konventionell'!C17</f>
        <v>120</v>
      </c>
      <c r="D16" s="347">
        <f t="shared" si="0"/>
        <v>138</v>
      </c>
      <c r="E16" s="348">
        <f>'Begr.-Rechner Konventionell'!E17</f>
        <v>0</v>
      </c>
      <c r="F16" s="165">
        <f t="shared" si="1"/>
        <v>0</v>
      </c>
      <c r="G16" s="166">
        <f t="shared" si="2"/>
        <v>0</v>
      </c>
      <c r="H16" s="167">
        <f t="shared" si="3"/>
        <v>0</v>
      </c>
      <c r="I16" s="19"/>
      <c r="J16" s="19"/>
      <c r="K16" s="19"/>
      <c r="L16" s="19"/>
      <c r="M16" s="349" t="str">
        <f t="shared" si="4"/>
        <v>nein</v>
      </c>
    </row>
    <row r="17" spans="1:13" ht="21.75" customHeight="1" thickBot="1" x14ac:dyDescent="0.25">
      <c r="A17" s="352" t="s">
        <v>23</v>
      </c>
      <c r="B17" s="345">
        <f>'Begr.-Rechner Konventionell'!B18</f>
        <v>3.1550000000000002</v>
      </c>
      <c r="C17" s="346">
        <f>'Begr.-Rechner Konventionell'!C18</f>
        <v>30</v>
      </c>
      <c r="D17" s="347">
        <f t="shared" si="0"/>
        <v>94.65</v>
      </c>
      <c r="E17" s="348">
        <f>'Begr.-Rechner Konventionell'!E18</f>
        <v>0</v>
      </c>
      <c r="F17" s="165">
        <f t="shared" si="1"/>
        <v>0</v>
      </c>
      <c r="G17" s="166">
        <f t="shared" si="2"/>
        <v>0</v>
      </c>
      <c r="H17" s="167">
        <f t="shared" si="3"/>
        <v>0</v>
      </c>
      <c r="I17" s="19"/>
      <c r="J17" s="19"/>
      <c r="K17" s="19"/>
      <c r="L17" s="19"/>
      <c r="M17" s="349" t="str">
        <f t="shared" si="4"/>
        <v>nein</v>
      </c>
    </row>
    <row r="18" spans="1:13" ht="21.75" customHeight="1" thickBot="1" x14ac:dyDescent="0.25">
      <c r="A18" s="352" t="s">
        <v>25</v>
      </c>
      <c r="B18" s="345">
        <f>'Begr.-Rechner Konventionell'!B19</f>
        <v>3.5150000000000001</v>
      </c>
      <c r="C18" s="346">
        <f>'Begr.-Rechner Konventionell'!C19</f>
        <v>12</v>
      </c>
      <c r="D18" s="347">
        <f t="shared" si="0"/>
        <v>42.18</v>
      </c>
      <c r="E18" s="348">
        <f>'Begr.-Rechner Konventionell'!E19</f>
        <v>0</v>
      </c>
      <c r="F18" s="165">
        <f t="shared" si="1"/>
        <v>0</v>
      </c>
      <c r="G18" s="166">
        <f t="shared" si="2"/>
        <v>0</v>
      </c>
      <c r="H18" s="167">
        <f t="shared" si="3"/>
        <v>0</v>
      </c>
      <c r="I18" s="19"/>
      <c r="J18" s="19"/>
      <c r="K18" s="19"/>
      <c r="L18" s="19"/>
      <c r="M18" s="349" t="str">
        <f t="shared" si="4"/>
        <v>nein</v>
      </c>
    </row>
    <row r="19" spans="1:13" ht="21.75" customHeight="1" thickBot="1" x14ac:dyDescent="0.25">
      <c r="A19" s="355" t="s">
        <v>27</v>
      </c>
      <c r="B19" s="345">
        <f>'Begr.-Rechner Konventionell'!B20</f>
        <v>2.0499999999999998</v>
      </c>
      <c r="C19" s="346">
        <f>'Begr.-Rechner Konventionell'!C20</f>
        <v>25</v>
      </c>
      <c r="D19" s="356">
        <f t="shared" si="0"/>
        <v>51.249999999999993</v>
      </c>
      <c r="E19" s="348">
        <f>'Begr.-Rechner Konventionell'!E20</f>
        <v>0</v>
      </c>
      <c r="F19" s="165">
        <f t="shared" si="1"/>
        <v>0</v>
      </c>
      <c r="G19" s="166">
        <f t="shared" si="2"/>
        <v>0</v>
      </c>
      <c r="H19" s="167">
        <f t="shared" si="3"/>
        <v>0</v>
      </c>
      <c r="I19" s="19"/>
      <c r="J19" s="19"/>
      <c r="K19" s="19"/>
      <c r="L19" s="19"/>
      <c r="M19" s="349" t="str">
        <f t="shared" si="4"/>
        <v>nein</v>
      </c>
    </row>
    <row r="20" spans="1:13" ht="21.75" customHeight="1" thickBot="1" x14ac:dyDescent="0.25">
      <c r="A20" s="352" t="s">
        <v>28</v>
      </c>
      <c r="B20" s="345">
        <f>'Begr.-Rechner Konventionell'!B21</f>
        <v>5</v>
      </c>
      <c r="C20" s="346">
        <f>'Begr.-Rechner Konventionell'!C21</f>
        <v>10</v>
      </c>
      <c r="D20" s="347">
        <f t="shared" si="0"/>
        <v>50</v>
      </c>
      <c r="E20" s="348">
        <f>'Begr.-Rechner Konventionell'!E21</f>
        <v>0</v>
      </c>
      <c r="F20" s="165">
        <f t="shared" si="1"/>
        <v>0</v>
      </c>
      <c r="G20" s="166">
        <f t="shared" si="2"/>
        <v>0</v>
      </c>
      <c r="H20" s="167">
        <f t="shared" si="3"/>
        <v>0</v>
      </c>
      <c r="I20" s="19"/>
      <c r="J20" s="19"/>
      <c r="K20" s="19"/>
      <c r="L20" s="19"/>
      <c r="M20" s="349" t="str">
        <f t="shared" si="4"/>
        <v>nein</v>
      </c>
    </row>
    <row r="21" spans="1:13" ht="21.75" customHeight="1" thickBot="1" x14ac:dyDescent="0.25">
      <c r="A21" s="352" t="s">
        <v>30</v>
      </c>
      <c r="B21" s="345">
        <f>'Begr.-Rechner Konventionell'!B22</f>
        <v>4.2149999999999999</v>
      </c>
      <c r="C21" s="346">
        <f>'Begr.-Rechner Konventionell'!C22</f>
        <v>25</v>
      </c>
      <c r="D21" s="347">
        <f t="shared" si="0"/>
        <v>105.375</v>
      </c>
      <c r="E21" s="348">
        <f>'Begr.-Rechner Konventionell'!E22</f>
        <v>0</v>
      </c>
      <c r="F21" s="168">
        <f t="shared" si="1"/>
        <v>0</v>
      </c>
      <c r="G21" s="166">
        <f t="shared" si="2"/>
        <v>0</v>
      </c>
      <c r="H21" s="167">
        <f t="shared" si="3"/>
        <v>0</v>
      </c>
      <c r="I21" s="19"/>
      <c r="J21" s="19"/>
      <c r="K21" s="19"/>
      <c r="L21" s="19"/>
      <c r="M21" s="349" t="str">
        <f t="shared" si="4"/>
        <v>nein</v>
      </c>
    </row>
    <row r="22" spans="1:13" ht="21.75" customHeight="1" thickBot="1" x14ac:dyDescent="0.25">
      <c r="A22" s="359" t="s">
        <v>32</v>
      </c>
      <c r="B22" s="345">
        <f>'Begr.-Rechner Konventionell'!B23</f>
        <v>6.27</v>
      </c>
      <c r="C22" s="346">
        <f>'Begr.-Rechner Konventionell'!C23</f>
        <v>25</v>
      </c>
      <c r="D22" s="358">
        <f t="shared" si="0"/>
        <v>156.75</v>
      </c>
      <c r="E22" s="348">
        <f>'Begr.-Rechner Konventionell'!E23</f>
        <v>0</v>
      </c>
      <c r="F22" s="172">
        <f t="shared" si="1"/>
        <v>0</v>
      </c>
      <c r="G22" s="166">
        <f t="shared" si="2"/>
        <v>0</v>
      </c>
      <c r="H22" s="174">
        <f t="shared" si="3"/>
        <v>0</v>
      </c>
      <c r="I22" s="19"/>
      <c r="J22" s="19"/>
      <c r="K22" s="19"/>
      <c r="L22" s="19"/>
      <c r="M22" s="349" t="str">
        <f t="shared" si="4"/>
        <v>nein</v>
      </c>
    </row>
    <row r="23" spans="1:13" ht="21.75" customHeight="1" thickBot="1" x14ac:dyDescent="0.25">
      <c r="A23" s="360" t="s">
        <v>33</v>
      </c>
      <c r="B23" s="345">
        <f>'Begr.-Rechner Konventionell'!B24</f>
        <v>6.24</v>
      </c>
      <c r="C23" s="346">
        <f>'Begr.-Rechner Konventionell'!C24</f>
        <v>25</v>
      </c>
      <c r="D23" s="361">
        <f t="shared" si="0"/>
        <v>156</v>
      </c>
      <c r="E23" s="348">
        <f>'Begr.-Rechner Konventionell'!E24</f>
        <v>0</v>
      </c>
      <c r="F23" s="169">
        <f t="shared" si="1"/>
        <v>0</v>
      </c>
      <c r="G23" s="166">
        <f t="shared" si="2"/>
        <v>0</v>
      </c>
      <c r="H23" s="171">
        <f t="shared" si="3"/>
        <v>0</v>
      </c>
      <c r="I23" s="19"/>
      <c r="J23" s="19"/>
      <c r="K23" s="19"/>
      <c r="L23" s="19"/>
      <c r="M23" s="349" t="str">
        <f t="shared" si="4"/>
        <v>nein</v>
      </c>
    </row>
    <row r="24" spans="1:13" ht="21.75" customHeight="1" thickBot="1" x14ac:dyDescent="0.25">
      <c r="A24" s="355" t="s">
        <v>34</v>
      </c>
      <c r="B24" s="345">
        <f>'Begr.-Rechner Konventionell'!B25</f>
        <v>7.38</v>
      </c>
      <c r="C24" s="346">
        <f>'Begr.-Rechner Konventionell'!C25</f>
        <v>8</v>
      </c>
      <c r="D24" s="356">
        <f t="shared" si="0"/>
        <v>59.04</v>
      </c>
      <c r="E24" s="348">
        <f>'Begr.-Rechner Konventionell'!E25</f>
        <v>0</v>
      </c>
      <c r="F24" s="165">
        <f t="shared" si="1"/>
        <v>0</v>
      </c>
      <c r="G24" s="166">
        <f t="shared" si="2"/>
        <v>0</v>
      </c>
      <c r="H24" s="167">
        <f t="shared" si="3"/>
        <v>0</v>
      </c>
      <c r="I24" s="19"/>
      <c r="J24" s="19"/>
      <c r="K24" s="19"/>
      <c r="L24" s="19"/>
      <c r="M24" s="349" t="str">
        <f t="shared" si="4"/>
        <v>nein</v>
      </c>
    </row>
    <row r="25" spans="1:13" ht="21.75" customHeight="1" thickBot="1" x14ac:dyDescent="0.25">
      <c r="A25" s="362" t="s">
        <v>35</v>
      </c>
      <c r="B25" s="345">
        <f>'Begr.-Rechner Konventionell'!B26</f>
        <v>2.5099999999999998</v>
      </c>
      <c r="C25" s="346">
        <f>'Begr.-Rechner Konventionell'!C26</f>
        <v>20</v>
      </c>
      <c r="D25" s="347">
        <f t="shared" si="0"/>
        <v>50.199999999999996</v>
      </c>
      <c r="E25" s="348">
        <f>'Begr.-Rechner Konventionell'!E26</f>
        <v>0</v>
      </c>
      <c r="F25" s="168">
        <f t="shared" si="1"/>
        <v>0</v>
      </c>
      <c r="G25" s="166">
        <f t="shared" si="2"/>
        <v>0</v>
      </c>
      <c r="H25" s="167">
        <f t="shared" si="3"/>
        <v>0</v>
      </c>
      <c r="I25" s="19"/>
      <c r="J25" s="19"/>
      <c r="K25" s="19"/>
      <c r="L25" s="19"/>
      <c r="M25" s="349" t="str">
        <f t="shared" si="4"/>
        <v>nein</v>
      </c>
    </row>
    <row r="26" spans="1:13" ht="21.75" customHeight="1" thickBot="1" x14ac:dyDescent="0.25">
      <c r="A26" s="363" t="s">
        <v>38</v>
      </c>
      <c r="B26" s="345">
        <f>'Begr.-Rechner Konventionell'!B27</f>
        <v>3.1</v>
      </c>
      <c r="C26" s="346">
        <f>'Begr.-Rechner Konventionell'!C27</f>
        <v>25</v>
      </c>
      <c r="D26" s="364">
        <f t="shared" si="0"/>
        <v>77.5</v>
      </c>
      <c r="E26" s="348">
        <f>'Begr.-Rechner Konventionell'!E27</f>
        <v>0</v>
      </c>
      <c r="F26" s="172">
        <f t="shared" si="1"/>
        <v>0</v>
      </c>
      <c r="G26" s="166">
        <f t="shared" si="2"/>
        <v>0</v>
      </c>
      <c r="H26" s="174">
        <f t="shared" si="3"/>
        <v>0</v>
      </c>
      <c r="I26" s="19"/>
      <c r="J26" s="19"/>
      <c r="K26" s="19"/>
      <c r="L26" s="19"/>
      <c r="M26" s="349" t="str">
        <f t="shared" si="4"/>
        <v>nein</v>
      </c>
    </row>
    <row r="27" spans="1:13" ht="21.75" customHeight="1" thickBot="1" x14ac:dyDescent="0.25">
      <c r="A27" s="365" t="s">
        <v>572</v>
      </c>
      <c r="B27" s="345">
        <f>'Begr.-Rechner Konventionell'!B28</f>
        <v>3.5149999999999997</v>
      </c>
      <c r="C27" s="346">
        <f>'Begr.-Rechner Konventionell'!C28</f>
        <v>25</v>
      </c>
      <c r="D27" s="364">
        <f t="shared" si="0"/>
        <v>87.874999999999986</v>
      </c>
      <c r="E27" s="348">
        <f>'Begr.-Rechner Konventionell'!E28</f>
        <v>0</v>
      </c>
      <c r="F27" s="172">
        <f t="shared" si="1"/>
        <v>0</v>
      </c>
      <c r="G27" s="166">
        <f t="shared" si="2"/>
        <v>0</v>
      </c>
      <c r="H27" s="174">
        <f t="shared" si="3"/>
        <v>0</v>
      </c>
      <c r="I27" s="19"/>
      <c r="J27" s="19"/>
      <c r="K27" s="19"/>
      <c r="L27" s="19"/>
      <c r="M27" s="349" t="str">
        <f t="shared" si="4"/>
        <v>nein</v>
      </c>
    </row>
    <row r="28" spans="1:13" ht="21.75" customHeight="1" thickBot="1" x14ac:dyDescent="0.25">
      <c r="A28" s="363" t="s">
        <v>37</v>
      </c>
      <c r="B28" s="345">
        <f>'Begr.-Rechner Konventionell'!B29</f>
        <v>4.18</v>
      </c>
      <c r="C28" s="346">
        <f>'Begr.-Rechner Konventionell'!C29</f>
        <v>25</v>
      </c>
      <c r="D28" s="364">
        <f t="shared" si="0"/>
        <v>104.5</v>
      </c>
      <c r="E28" s="348">
        <f>'Begr.-Rechner Konventionell'!E29</f>
        <v>0</v>
      </c>
      <c r="F28" s="169">
        <f t="shared" si="1"/>
        <v>0</v>
      </c>
      <c r="G28" s="166">
        <f t="shared" si="2"/>
        <v>0</v>
      </c>
      <c r="H28" s="171">
        <f t="shared" si="3"/>
        <v>0</v>
      </c>
      <c r="I28" s="19"/>
      <c r="J28" s="19"/>
      <c r="K28" s="19"/>
      <c r="L28" s="19"/>
      <c r="M28" s="349" t="str">
        <f t="shared" si="4"/>
        <v>nein</v>
      </c>
    </row>
    <row r="29" spans="1:13" ht="21.75" customHeight="1" thickBot="1" x14ac:dyDescent="0.25">
      <c r="A29" s="352" t="s">
        <v>40</v>
      </c>
      <c r="B29" s="345">
        <f>'Begr.-Rechner Konventionell'!B30</f>
        <v>3.9450000000000003</v>
      </c>
      <c r="C29" s="346">
        <f>'Begr.-Rechner Konventionell'!C30</f>
        <v>20</v>
      </c>
      <c r="D29" s="347">
        <f t="shared" si="0"/>
        <v>78.900000000000006</v>
      </c>
      <c r="E29" s="348">
        <f>'Begr.-Rechner Konventionell'!E30</f>
        <v>0</v>
      </c>
      <c r="F29" s="165">
        <f t="shared" si="1"/>
        <v>0</v>
      </c>
      <c r="G29" s="166">
        <f t="shared" si="2"/>
        <v>0</v>
      </c>
      <c r="H29" s="167">
        <f t="shared" si="3"/>
        <v>0</v>
      </c>
      <c r="I29" s="19"/>
      <c r="J29" s="19"/>
      <c r="K29" s="19"/>
      <c r="L29" s="19"/>
      <c r="M29" s="349" t="str">
        <f t="shared" si="4"/>
        <v>nein</v>
      </c>
    </row>
    <row r="30" spans="1:13" ht="21.75" customHeight="1" thickBot="1" x14ac:dyDescent="0.25">
      <c r="A30" s="352" t="s">
        <v>42</v>
      </c>
      <c r="B30" s="345">
        <f>'Begr.-Rechner Konventionell'!B31</f>
        <v>6.5600000000000005</v>
      </c>
      <c r="C30" s="346">
        <f>'Begr.-Rechner Konventionell'!C31</f>
        <v>15</v>
      </c>
      <c r="D30" s="347">
        <f t="shared" si="0"/>
        <v>98.4</v>
      </c>
      <c r="E30" s="348">
        <f>'Begr.-Rechner Konventionell'!E31</f>
        <v>0</v>
      </c>
      <c r="F30" s="165">
        <f t="shared" si="1"/>
        <v>0</v>
      </c>
      <c r="G30" s="166">
        <f t="shared" si="2"/>
        <v>0</v>
      </c>
      <c r="H30" s="167">
        <f t="shared" si="3"/>
        <v>0</v>
      </c>
      <c r="I30" s="19"/>
      <c r="J30" s="19"/>
      <c r="K30" s="19"/>
      <c r="L30" s="19"/>
      <c r="M30" s="349" t="str">
        <f t="shared" si="4"/>
        <v>nein</v>
      </c>
    </row>
    <row r="31" spans="1:13" ht="21.75" customHeight="1" thickBot="1" x14ac:dyDescent="0.25">
      <c r="A31" s="352" t="s">
        <v>44</v>
      </c>
      <c r="B31" s="345">
        <f>'Begr.-Rechner Konventionell'!B32</f>
        <v>2.15</v>
      </c>
      <c r="C31" s="346">
        <f>'Begr.-Rechner Konventionell'!C32</f>
        <v>70</v>
      </c>
      <c r="D31" s="347">
        <f t="shared" si="0"/>
        <v>150.5</v>
      </c>
      <c r="E31" s="348">
        <f>'Begr.-Rechner Konventionell'!E32</f>
        <v>0</v>
      </c>
      <c r="F31" s="165">
        <f t="shared" si="1"/>
        <v>0</v>
      </c>
      <c r="G31" s="166">
        <f t="shared" si="2"/>
        <v>0</v>
      </c>
      <c r="H31" s="167">
        <f t="shared" si="3"/>
        <v>0</v>
      </c>
      <c r="I31" s="19"/>
      <c r="J31" s="19"/>
      <c r="K31" s="19"/>
      <c r="L31" s="19"/>
      <c r="M31" s="349" t="str">
        <f t="shared" si="4"/>
        <v>nein</v>
      </c>
    </row>
    <row r="32" spans="1:13" ht="21.75" customHeight="1" thickBot="1" x14ac:dyDescent="0.25">
      <c r="A32" s="355" t="s">
        <v>46</v>
      </c>
      <c r="B32" s="345">
        <f>'Begr.-Rechner Konventionell'!B33</f>
        <v>17.2</v>
      </c>
      <c r="C32" s="346">
        <f>'Begr.-Rechner Konventionell'!C33</f>
        <v>12</v>
      </c>
      <c r="D32" s="356">
        <f t="shared" si="0"/>
        <v>206.39999999999998</v>
      </c>
      <c r="E32" s="348">
        <f>'Begr.-Rechner Konventionell'!E33</f>
        <v>0</v>
      </c>
      <c r="F32" s="165">
        <f t="shared" si="1"/>
        <v>0</v>
      </c>
      <c r="G32" s="166">
        <f t="shared" si="2"/>
        <v>0</v>
      </c>
      <c r="H32" s="167">
        <f t="shared" si="3"/>
        <v>0</v>
      </c>
      <c r="I32" s="19"/>
      <c r="J32" s="19"/>
      <c r="K32" s="19"/>
      <c r="L32" s="19"/>
      <c r="M32" s="349" t="str">
        <f t="shared" si="4"/>
        <v>nein</v>
      </c>
    </row>
    <row r="33" spans="1:13" ht="21.75" customHeight="1" thickBot="1" x14ac:dyDescent="0.25">
      <c r="A33" s="352" t="s">
        <v>47</v>
      </c>
      <c r="B33" s="345">
        <f>'Begr.-Rechner Konventionell'!B34</f>
        <v>5.1150000000000002</v>
      </c>
      <c r="C33" s="346">
        <f>'Begr.-Rechner Konventionell'!C34</f>
        <v>20</v>
      </c>
      <c r="D33" s="347">
        <f t="shared" si="0"/>
        <v>102.30000000000001</v>
      </c>
      <c r="E33" s="348">
        <f>'Begr.-Rechner Konventionell'!E34</f>
        <v>0</v>
      </c>
      <c r="F33" s="165">
        <f t="shared" si="1"/>
        <v>0</v>
      </c>
      <c r="G33" s="166">
        <f t="shared" si="2"/>
        <v>0</v>
      </c>
      <c r="H33" s="167">
        <f t="shared" si="3"/>
        <v>0</v>
      </c>
      <c r="I33" s="19"/>
      <c r="J33" s="19"/>
      <c r="K33" s="19"/>
      <c r="L33" s="19"/>
      <c r="M33" s="349" t="str">
        <f t="shared" si="4"/>
        <v>nein</v>
      </c>
    </row>
    <row r="34" spans="1:13" ht="21.75" customHeight="1" thickBot="1" x14ac:dyDescent="0.25">
      <c r="A34" s="353" t="s">
        <v>146</v>
      </c>
      <c r="B34" s="345">
        <f>'Begr.-Rechner Konventionell'!B35</f>
        <v>1.89</v>
      </c>
      <c r="C34" s="346">
        <f>'Begr.-Rechner Konventionell'!C35</f>
        <v>150</v>
      </c>
      <c r="D34" s="354">
        <f t="shared" si="0"/>
        <v>283.5</v>
      </c>
      <c r="E34" s="348">
        <f>'Begr.-Rechner Konventionell'!E35</f>
        <v>0</v>
      </c>
      <c r="F34" s="165">
        <f t="shared" si="1"/>
        <v>0</v>
      </c>
      <c r="G34" s="166">
        <f t="shared" si="2"/>
        <v>0</v>
      </c>
      <c r="H34" s="167">
        <f t="shared" si="3"/>
        <v>0</v>
      </c>
      <c r="I34" s="19"/>
      <c r="J34" s="19"/>
      <c r="K34" s="19"/>
      <c r="L34" s="19"/>
      <c r="M34" s="349" t="str">
        <f t="shared" si="4"/>
        <v>nein</v>
      </c>
    </row>
    <row r="35" spans="1:13" ht="21.75" customHeight="1" thickBot="1" x14ac:dyDescent="0.25">
      <c r="A35" s="353" t="s">
        <v>409</v>
      </c>
      <c r="B35" s="345">
        <f>'Begr.-Rechner Konventionell'!B36</f>
        <v>4.4000000000000004</v>
      </c>
      <c r="C35" s="346">
        <f>'Begr.-Rechner Konventionell'!C36</f>
        <v>30</v>
      </c>
      <c r="D35" s="354">
        <f t="shared" ref="D35:D66" si="5">IF(ISERROR(C35*B35),0,C35*B35)</f>
        <v>132</v>
      </c>
      <c r="E35" s="348">
        <f>'Begr.-Rechner Konventionell'!E36</f>
        <v>0</v>
      </c>
      <c r="F35" s="165">
        <f t="shared" si="1"/>
        <v>0</v>
      </c>
      <c r="G35" s="166">
        <f t="shared" si="2"/>
        <v>0</v>
      </c>
      <c r="H35" s="167">
        <f t="shared" si="3"/>
        <v>0</v>
      </c>
      <c r="I35" s="19"/>
      <c r="J35" s="19"/>
      <c r="K35" s="19"/>
      <c r="L35" s="19"/>
      <c r="M35" s="349" t="str">
        <f t="shared" si="4"/>
        <v>nein</v>
      </c>
    </row>
    <row r="36" spans="1:13" ht="21.75" customHeight="1" thickBot="1" x14ac:dyDescent="0.25">
      <c r="A36" s="355" t="s">
        <v>49</v>
      </c>
      <c r="B36" s="345">
        <f>'Begr.-Rechner Konventionell'!B37</f>
        <v>1.855</v>
      </c>
      <c r="C36" s="346">
        <f>'Begr.-Rechner Konventionell'!C37</f>
        <v>100</v>
      </c>
      <c r="D36" s="356">
        <f t="shared" si="5"/>
        <v>185.5</v>
      </c>
      <c r="E36" s="348">
        <f>'Begr.-Rechner Konventionell'!E37</f>
        <v>0</v>
      </c>
      <c r="F36" s="165">
        <f t="shared" si="1"/>
        <v>0</v>
      </c>
      <c r="G36" s="166">
        <f t="shared" si="2"/>
        <v>0</v>
      </c>
      <c r="H36" s="167">
        <f t="shared" si="3"/>
        <v>0</v>
      </c>
      <c r="I36" s="19"/>
      <c r="J36" s="19"/>
      <c r="K36" s="19"/>
      <c r="L36" s="19"/>
      <c r="M36" s="349" t="str">
        <f t="shared" si="4"/>
        <v>nein</v>
      </c>
    </row>
    <row r="37" spans="1:13" ht="21.75" customHeight="1" thickBot="1" x14ac:dyDescent="0.25">
      <c r="A37" s="355" t="s">
        <v>50</v>
      </c>
      <c r="B37" s="345">
        <f>'Begr.-Rechner Konventionell'!B38</f>
        <v>7.8</v>
      </c>
      <c r="C37" s="346">
        <f>'Begr.-Rechner Konventionell'!C38</f>
        <v>7</v>
      </c>
      <c r="D37" s="356">
        <f t="shared" si="5"/>
        <v>54.6</v>
      </c>
      <c r="E37" s="348">
        <f>'Begr.-Rechner Konventionell'!E38</f>
        <v>0</v>
      </c>
      <c r="F37" s="165">
        <f t="shared" si="1"/>
        <v>0</v>
      </c>
      <c r="G37" s="166">
        <f t="shared" si="2"/>
        <v>0</v>
      </c>
      <c r="H37" s="167">
        <f t="shared" si="3"/>
        <v>0</v>
      </c>
      <c r="I37" s="19"/>
      <c r="J37" s="19"/>
      <c r="K37" s="19"/>
      <c r="L37" s="19"/>
      <c r="M37" s="349" t="str">
        <f t="shared" si="4"/>
        <v>nein</v>
      </c>
    </row>
    <row r="38" spans="1:13" ht="33" customHeight="1" thickBot="1" x14ac:dyDescent="0.25">
      <c r="A38" s="355" t="s">
        <v>51</v>
      </c>
      <c r="B38" s="345">
        <f>'Begr.-Rechner Konventionell'!B39</f>
        <v>3.3950000000000005</v>
      </c>
      <c r="C38" s="346">
        <f>'Begr.-Rechner Konventionell'!C39</f>
        <v>10</v>
      </c>
      <c r="D38" s="356">
        <f t="shared" si="5"/>
        <v>33.950000000000003</v>
      </c>
      <c r="E38" s="348">
        <f>'Begr.-Rechner Konventionell'!E39</f>
        <v>0</v>
      </c>
      <c r="F38" s="165">
        <f t="shared" si="1"/>
        <v>0</v>
      </c>
      <c r="G38" s="166">
        <f t="shared" si="2"/>
        <v>0</v>
      </c>
      <c r="H38" s="167">
        <f t="shared" si="3"/>
        <v>0</v>
      </c>
      <c r="I38" s="19"/>
      <c r="J38" s="19"/>
      <c r="K38" s="19"/>
      <c r="L38" s="19"/>
      <c r="M38" s="349" t="str">
        <f t="shared" si="4"/>
        <v>nein</v>
      </c>
    </row>
    <row r="39" spans="1:13" ht="21.75" customHeight="1" thickBot="1" x14ac:dyDescent="0.25">
      <c r="A39" s="355" t="s">
        <v>52</v>
      </c>
      <c r="B39" s="345">
        <f>'Begr.-Rechner Konventionell'!B40</f>
        <v>6.2799999999999994</v>
      </c>
      <c r="C39" s="346">
        <f>'Begr.-Rechner Konventionell'!C40</f>
        <v>20</v>
      </c>
      <c r="D39" s="356">
        <f t="shared" si="5"/>
        <v>125.6</v>
      </c>
      <c r="E39" s="348">
        <f>'Begr.-Rechner Konventionell'!E40</f>
        <v>0</v>
      </c>
      <c r="F39" s="165">
        <f t="shared" si="1"/>
        <v>0</v>
      </c>
      <c r="G39" s="166">
        <f t="shared" si="2"/>
        <v>0</v>
      </c>
      <c r="H39" s="167">
        <f t="shared" si="3"/>
        <v>0</v>
      </c>
      <c r="I39" s="19"/>
      <c r="J39" s="19"/>
      <c r="K39" s="19"/>
      <c r="L39" s="19"/>
      <c r="M39" s="349" t="str">
        <f t="shared" si="4"/>
        <v>nein</v>
      </c>
    </row>
    <row r="40" spans="1:13" ht="21.75" customHeight="1" thickBot="1" x14ac:dyDescent="0.25">
      <c r="A40" s="362" t="s">
        <v>53</v>
      </c>
      <c r="B40" s="345">
        <f>'Begr.-Rechner Konventionell'!B41</f>
        <v>1.77</v>
      </c>
      <c r="C40" s="346">
        <f>'Begr.-Rechner Konventionell'!C41</f>
        <v>15</v>
      </c>
      <c r="D40" s="347">
        <f t="shared" si="5"/>
        <v>26.55</v>
      </c>
      <c r="E40" s="348">
        <f>'Begr.-Rechner Konventionell'!E41</f>
        <v>0</v>
      </c>
      <c r="F40" s="168">
        <f t="shared" si="1"/>
        <v>0</v>
      </c>
      <c r="G40" s="166">
        <f t="shared" si="2"/>
        <v>0</v>
      </c>
      <c r="H40" s="167">
        <f t="shared" si="3"/>
        <v>0</v>
      </c>
      <c r="I40" s="19"/>
      <c r="J40" s="19"/>
      <c r="K40" s="19"/>
      <c r="L40" s="19"/>
      <c r="M40" s="349" t="str">
        <f t="shared" si="4"/>
        <v>nein</v>
      </c>
    </row>
    <row r="41" spans="1:13" ht="21.75" customHeight="1" thickBot="1" x14ac:dyDescent="0.25">
      <c r="A41" s="366" t="s">
        <v>55</v>
      </c>
      <c r="B41" s="345">
        <f>'Begr.-Rechner Konventionell'!B42</f>
        <v>2.6224499999999997</v>
      </c>
      <c r="C41" s="346">
        <f>'Begr.-Rechner Konventionell'!C42</f>
        <v>20</v>
      </c>
      <c r="D41" s="367">
        <f t="shared" si="5"/>
        <v>52.448999999999998</v>
      </c>
      <c r="E41" s="348">
        <f>'Begr.-Rechner Konventionell'!E42</f>
        <v>0</v>
      </c>
      <c r="F41" s="169">
        <f t="shared" si="1"/>
        <v>0</v>
      </c>
      <c r="G41" s="166">
        <f t="shared" si="2"/>
        <v>0</v>
      </c>
      <c r="H41" s="171">
        <f t="shared" si="3"/>
        <v>0</v>
      </c>
      <c r="I41" s="19"/>
      <c r="J41" s="19"/>
      <c r="K41" s="19"/>
      <c r="L41" s="19"/>
      <c r="M41" s="349" t="str">
        <f t="shared" si="4"/>
        <v>nein</v>
      </c>
    </row>
    <row r="42" spans="1:13" ht="21.75" customHeight="1" thickBot="1" x14ac:dyDescent="0.25">
      <c r="A42" s="368" t="s">
        <v>581</v>
      </c>
      <c r="B42" s="345">
        <f>'Begr.-Rechner Konventionell'!B43</f>
        <v>4.1399999999999997</v>
      </c>
      <c r="C42" s="346">
        <f>'Begr.-Rechner Konventionell'!C43</f>
        <v>40</v>
      </c>
      <c r="D42" s="356">
        <f t="shared" si="5"/>
        <v>165.6</v>
      </c>
      <c r="E42" s="348">
        <f>'Begr.-Rechner Konventionell'!E43</f>
        <v>0</v>
      </c>
      <c r="F42" s="165">
        <f t="shared" si="1"/>
        <v>0</v>
      </c>
      <c r="G42" s="166">
        <f t="shared" si="2"/>
        <v>0</v>
      </c>
      <c r="H42" s="167">
        <f t="shared" si="3"/>
        <v>0</v>
      </c>
      <c r="I42" s="19"/>
      <c r="J42" s="19"/>
      <c r="K42" s="19"/>
      <c r="L42" s="19"/>
      <c r="M42" s="349" t="str">
        <f t="shared" si="4"/>
        <v>nein</v>
      </c>
    </row>
    <row r="43" spans="1:13" ht="21.75" customHeight="1" thickBot="1" x14ac:dyDescent="0.25">
      <c r="A43" s="368" t="s">
        <v>57</v>
      </c>
      <c r="B43" s="345">
        <f>'Begr.-Rechner Konventionell'!B44</f>
        <v>2.665</v>
      </c>
      <c r="C43" s="346">
        <f>'Begr.-Rechner Konventionell'!C44</f>
        <v>15</v>
      </c>
      <c r="D43" s="369">
        <f t="shared" si="5"/>
        <v>39.975000000000001</v>
      </c>
      <c r="E43" s="348">
        <f>'Begr.-Rechner Konventionell'!E44</f>
        <v>0</v>
      </c>
      <c r="F43" s="165">
        <f t="shared" si="1"/>
        <v>0</v>
      </c>
      <c r="G43" s="166">
        <f t="shared" si="2"/>
        <v>0</v>
      </c>
      <c r="H43" s="167">
        <f t="shared" si="3"/>
        <v>0</v>
      </c>
      <c r="I43" s="19"/>
      <c r="J43" s="19"/>
      <c r="K43" s="19"/>
      <c r="L43" s="19"/>
      <c r="M43" s="349" t="str">
        <f t="shared" si="4"/>
        <v>nein</v>
      </c>
    </row>
    <row r="44" spans="1:13" ht="21.75" customHeight="1" thickBot="1" x14ac:dyDescent="0.25">
      <c r="A44" s="355" t="s">
        <v>573</v>
      </c>
      <c r="B44" s="345">
        <f>'Begr.-Rechner Konventionell'!B45</f>
        <v>1.5</v>
      </c>
      <c r="C44" s="346">
        <f>'Begr.-Rechner Konventionell'!C45</f>
        <v>120</v>
      </c>
      <c r="D44" s="356">
        <f t="shared" si="5"/>
        <v>180</v>
      </c>
      <c r="E44" s="348">
        <f>'Begr.-Rechner Konventionell'!E45</f>
        <v>0</v>
      </c>
      <c r="F44" s="165">
        <f t="shared" si="1"/>
        <v>0</v>
      </c>
      <c r="G44" s="166">
        <f t="shared" si="2"/>
        <v>0</v>
      </c>
      <c r="H44" s="167">
        <f t="shared" si="3"/>
        <v>0</v>
      </c>
      <c r="I44" s="19"/>
      <c r="J44" s="19"/>
      <c r="K44" s="19"/>
      <c r="L44" s="19"/>
      <c r="M44" s="349" t="str">
        <f t="shared" si="4"/>
        <v>nein</v>
      </c>
    </row>
    <row r="45" spans="1:13" ht="21.75" customHeight="1" thickBot="1" x14ac:dyDescent="0.25">
      <c r="A45" s="355" t="s">
        <v>58</v>
      </c>
      <c r="B45" s="345">
        <f>'Begr.-Rechner Konventionell'!B46</f>
        <v>4.4550000000000001</v>
      </c>
      <c r="C45" s="346">
        <f>'Begr.-Rechner Konventionell'!C46</f>
        <v>25</v>
      </c>
      <c r="D45" s="356">
        <f t="shared" si="5"/>
        <v>111.375</v>
      </c>
      <c r="E45" s="348">
        <f>'Begr.-Rechner Konventionell'!E46</f>
        <v>0</v>
      </c>
      <c r="F45" s="165">
        <f t="shared" si="1"/>
        <v>0</v>
      </c>
      <c r="G45" s="166">
        <f t="shared" si="2"/>
        <v>0</v>
      </c>
      <c r="H45" s="167">
        <f t="shared" si="3"/>
        <v>0</v>
      </c>
      <c r="I45" s="19"/>
      <c r="J45" s="19"/>
      <c r="K45" s="19"/>
      <c r="L45" s="19"/>
      <c r="M45" s="349" t="str">
        <f t="shared" si="4"/>
        <v>nein</v>
      </c>
    </row>
    <row r="46" spans="1:13" ht="21.75" customHeight="1" thickBot="1" x14ac:dyDescent="0.25">
      <c r="A46" s="355" t="s">
        <v>59</v>
      </c>
      <c r="B46" s="345">
        <f>'Begr.-Rechner Konventionell'!B47</f>
        <v>2.2000000000000002</v>
      </c>
      <c r="C46" s="346">
        <f>'Begr.-Rechner Konventionell'!C47</f>
        <v>25</v>
      </c>
      <c r="D46" s="356">
        <f t="shared" si="5"/>
        <v>55.000000000000007</v>
      </c>
      <c r="E46" s="348">
        <f>'Begr.-Rechner Konventionell'!E47</f>
        <v>0</v>
      </c>
      <c r="F46" s="165">
        <f t="shared" si="1"/>
        <v>0</v>
      </c>
      <c r="G46" s="166">
        <f t="shared" si="2"/>
        <v>0</v>
      </c>
      <c r="H46" s="167">
        <f t="shared" si="3"/>
        <v>0</v>
      </c>
      <c r="I46" s="19"/>
      <c r="J46" s="19"/>
      <c r="K46" s="19"/>
      <c r="L46" s="19"/>
      <c r="M46" s="349" t="str">
        <f t="shared" si="4"/>
        <v>nein</v>
      </c>
    </row>
    <row r="47" spans="1:13" ht="21.75" customHeight="1" thickBot="1" x14ac:dyDescent="0.25">
      <c r="A47" s="352" t="s">
        <v>60</v>
      </c>
      <c r="B47" s="345">
        <f>'Begr.-Rechner Konventionell'!B48</f>
        <v>1.8599999999999999</v>
      </c>
      <c r="C47" s="346">
        <f>'Begr.-Rechner Konventionell'!C48</f>
        <v>110</v>
      </c>
      <c r="D47" s="347">
        <f t="shared" si="5"/>
        <v>204.6</v>
      </c>
      <c r="E47" s="348">
        <f>'Begr.-Rechner Konventionell'!E48</f>
        <v>0</v>
      </c>
      <c r="F47" s="165">
        <f t="shared" si="1"/>
        <v>0</v>
      </c>
      <c r="G47" s="166">
        <f t="shared" si="2"/>
        <v>0</v>
      </c>
      <c r="H47" s="167">
        <f t="shared" si="3"/>
        <v>0</v>
      </c>
      <c r="I47" s="19"/>
      <c r="J47" s="19"/>
      <c r="K47" s="19"/>
      <c r="L47" s="19"/>
      <c r="M47" s="349" t="str">
        <f t="shared" si="4"/>
        <v>nein</v>
      </c>
    </row>
    <row r="48" spans="1:13" ht="21.75" customHeight="1" thickBot="1" x14ac:dyDescent="0.25">
      <c r="A48" s="352" t="s">
        <v>62</v>
      </c>
      <c r="B48" s="345">
        <f>'Begr.-Rechner Konventionell'!B49</f>
        <v>5.83</v>
      </c>
      <c r="C48" s="346">
        <f>'Begr.-Rechner Konventionell'!C49</f>
        <v>12</v>
      </c>
      <c r="D48" s="347">
        <f t="shared" si="5"/>
        <v>69.960000000000008</v>
      </c>
      <c r="E48" s="348">
        <f>'Begr.-Rechner Konventionell'!E49</f>
        <v>0</v>
      </c>
      <c r="F48" s="165">
        <f t="shared" si="1"/>
        <v>0</v>
      </c>
      <c r="G48" s="166">
        <f t="shared" si="2"/>
        <v>0</v>
      </c>
      <c r="H48" s="167">
        <f t="shared" si="3"/>
        <v>0</v>
      </c>
      <c r="I48" s="19"/>
      <c r="J48" s="19"/>
      <c r="K48" s="19"/>
      <c r="L48" s="19"/>
      <c r="M48" s="349" t="str">
        <f t="shared" si="4"/>
        <v>nein</v>
      </c>
    </row>
    <row r="49" spans="1:13" ht="21.75" customHeight="1" thickBot="1" x14ac:dyDescent="0.25">
      <c r="A49" s="353" t="s">
        <v>456</v>
      </c>
      <c r="B49" s="345">
        <f>'Begr.-Rechner Konventionell'!B50</f>
        <v>1.75</v>
      </c>
      <c r="C49" s="346">
        <f>'Begr.-Rechner Konventionell'!C50</f>
        <v>150</v>
      </c>
      <c r="D49" s="347">
        <f t="shared" si="5"/>
        <v>262.5</v>
      </c>
      <c r="E49" s="348">
        <f>'Begr.-Rechner Konventionell'!E50</f>
        <v>0</v>
      </c>
      <c r="F49" s="165">
        <f t="shared" si="1"/>
        <v>0</v>
      </c>
      <c r="G49" s="166">
        <f t="shared" si="2"/>
        <v>0</v>
      </c>
      <c r="H49" s="167">
        <f t="shared" si="3"/>
        <v>0</v>
      </c>
      <c r="I49" s="19"/>
      <c r="J49" s="19"/>
      <c r="K49" s="19"/>
      <c r="L49" s="19"/>
      <c r="M49" s="349" t="str">
        <f t="shared" si="4"/>
        <v>nein</v>
      </c>
    </row>
    <row r="50" spans="1:13" ht="21.75" customHeight="1" thickBot="1" x14ac:dyDescent="0.25">
      <c r="A50" s="353" t="s">
        <v>64</v>
      </c>
      <c r="B50" s="345">
        <f>'Begr.-Rechner Konventionell'!B51</f>
        <v>2.85</v>
      </c>
      <c r="C50" s="346">
        <f>'Begr.-Rechner Konventionell'!C51</f>
        <v>15</v>
      </c>
      <c r="D50" s="354">
        <f t="shared" si="5"/>
        <v>42.75</v>
      </c>
      <c r="E50" s="348">
        <f>'Begr.-Rechner Konventionell'!E51</f>
        <v>0</v>
      </c>
      <c r="F50" s="165">
        <f t="shared" si="1"/>
        <v>0</v>
      </c>
      <c r="G50" s="166">
        <f t="shared" si="2"/>
        <v>0</v>
      </c>
      <c r="H50" s="167">
        <f t="shared" si="3"/>
        <v>0</v>
      </c>
      <c r="I50" s="19"/>
      <c r="J50" s="19"/>
      <c r="K50" s="19"/>
      <c r="L50" s="19"/>
      <c r="M50" s="349" t="str">
        <f t="shared" si="4"/>
        <v>nein</v>
      </c>
    </row>
    <row r="51" spans="1:13" ht="21.75" customHeight="1" thickBot="1" x14ac:dyDescent="0.25">
      <c r="A51" s="355" t="s">
        <v>65</v>
      </c>
      <c r="B51" s="345">
        <f>'Begr.-Rechner Konventionell'!B52</f>
        <v>3.0750000000000002</v>
      </c>
      <c r="C51" s="346">
        <f>'Begr.-Rechner Konventionell'!C52</f>
        <v>12</v>
      </c>
      <c r="D51" s="356">
        <f t="shared" si="5"/>
        <v>36.900000000000006</v>
      </c>
      <c r="E51" s="348">
        <f>'Begr.-Rechner Konventionell'!E52</f>
        <v>0</v>
      </c>
      <c r="F51" s="165">
        <f t="shared" si="1"/>
        <v>0</v>
      </c>
      <c r="G51" s="166">
        <f t="shared" si="2"/>
        <v>0</v>
      </c>
      <c r="H51" s="167">
        <f t="shared" si="3"/>
        <v>0</v>
      </c>
      <c r="I51" s="19"/>
      <c r="J51" s="19"/>
      <c r="K51" s="19"/>
      <c r="L51" s="19"/>
      <c r="M51" s="349" t="str">
        <f t="shared" si="4"/>
        <v>nein</v>
      </c>
    </row>
    <row r="52" spans="1:13" ht="21.75" customHeight="1" thickBot="1" x14ac:dyDescent="0.25">
      <c r="A52" s="352" t="s">
        <v>66</v>
      </c>
      <c r="B52" s="345">
        <f>'Begr.-Rechner Konventionell'!B53</f>
        <v>2.21</v>
      </c>
      <c r="C52" s="346">
        <f>'Begr.-Rechner Konventionell'!C53</f>
        <v>90</v>
      </c>
      <c r="D52" s="347">
        <f t="shared" si="5"/>
        <v>198.9</v>
      </c>
      <c r="E52" s="348">
        <f>'Begr.-Rechner Konventionell'!E53</f>
        <v>0</v>
      </c>
      <c r="F52" s="165">
        <f t="shared" si="1"/>
        <v>0</v>
      </c>
      <c r="G52" s="166">
        <f t="shared" si="2"/>
        <v>0</v>
      </c>
      <c r="H52" s="167">
        <f t="shared" si="3"/>
        <v>0</v>
      </c>
      <c r="I52" s="19"/>
      <c r="J52" s="19"/>
      <c r="K52" s="19"/>
      <c r="L52" s="19"/>
      <c r="M52" s="349" t="str">
        <f t="shared" si="4"/>
        <v>nein</v>
      </c>
    </row>
    <row r="53" spans="1:13" ht="21.75" customHeight="1" thickBot="1" x14ac:dyDescent="0.25">
      <c r="A53" s="353" t="s">
        <v>468</v>
      </c>
      <c r="B53" s="345">
        <f>'Begr.-Rechner Konventionell'!B54</f>
        <v>2.87</v>
      </c>
      <c r="C53" s="346">
        <f>'Begr.-Rechner Konventionell'!C54</f>
        <v>90</v>
      </c>
      <c r="D53" s="354">
        <f t="shared" si="5"/>
        <v>258.3</v>
      </c>
      <c r="E53" s="348">
        <f>'Begr.-Rechner Konventionell'!E54</f>
        <v>0</v>
      </c>
      <c r="F53" s="287">
        <f t="shared" si="1"/>
        <v>0</v>
      </c>
      <c r="G53" s="166">
        <f t="shared" si="2"/>
        <v>0</v>
      </c>
      <c r="H53" s="289">
        <f t="shared" si="3"/>
        <v>0</v>
      </c>
      <c r="I53" s="19"/>
      <c r="J53" s="19"/>
      <c r="K53" s="19"/>
      <c r="L53" s="19"/>
      <c r="M53" s="349" t="str">
        <f t="shared" si="4"/>
        <v>nein</v>
      </c>
    </row>
    <row r="54" spans="1:13" ht="21.75" customHeight="1" thickTop="1" thickBot="1" x14ac:dyDescent="0.25">
      <c r="A54" s="370" t="s">
        <v>595</v>
      </c>
      <c r="B54" s="345">
        <f>'Begr.-Rechner Konventionell'!B55</f>
        <v>0</v>
      </c>
      <c r="C54" s="346">
        <f>'Begr.-Rechner Konventionell'!C55</f>
        <v>0</v>
      </c>
      <c r="D54" s="371">
        <f t="shared" si="5"/>
        <v>0</v>
      </c>
      <c r="E54" s="348">
        <f>'Begr.-Rechner Konventionell'!E55</f>
        <v>0</v>
      </c>
      <c r="F54" s="295">
        <f t="shared" si="1"/>
        <v>0</v>
      </c>
      <c r="G54" s="166">
        <f t="shared" si="2"/>
        <v>0</v>
      </c>
      <c r="H54" s="297">
        <f t="shared" si="3"/>
        <v>0</v>
      </c>
      <c r="I54" s="19"/>
      <c r="J54" s="19"/>
      <c r="K54" s="19"/>
      <c r="L54" s="19"/>
      <c r="M54" s="349" t="str">
        <f t="shared" si="4"/>
        <v>nein</v>
      </c>
    </row>
    <row r="55" spans="1:13" ht="21.75" customHeight="1" thickBot="1" x14ac:dyDescent="0.25">
      <c r="A55" s="372" t="s">
        <v>596</v>
      </c>
      <c r="B55" s="345">
        <f>'Begr.-Rechner Konventionell'!B56</f>
        <v>0</v>
      </c>
      <c r="C55" s="346">
        <f>'Begr.-Rechner Konventionell'!C56</f>
        <v>0</v>
      </c>
      <c r="D55" s="356">
        <f t="shared" si="5"/>
        <v>0</v>
      </c>
      <c r="E55" s="348">
        <f>'Begr.-Rechner Konventionell'!E56</f>
        <v>0</v>
      </c>
      <c r="F55" s="165">
        <f t="shared" si="1"/>
        <v>0</v>
      </c>
      <c r="G55" s="166">
        <f t="shared" si="2"/>
        <v>0</v>
      </c>
      <c r="H55" s="299">
        <f t="shared" si="3"/>
        <v>0</v>
      </c>
      <c r="I55" s="19"/>
      <c r="J55" s="19"/>
      <c r="K55" s="19"/>
      <c r="L55" s="19"/>
      <c r="M55" s="349" t="str">
        <f t="shared" si="4"/>
        <v>nein</v>
      </c>
    </row>
    <row r="56" spans="1:13" ht="21.75" customHeight="1" thickBot="1" x14ac:dyDescent="0.25">
      <c r="A56" s="372" t="s">
        <v>597</v>
      </c>
      <c r="B56" s="345">
        <f>'Begr.-Rechner Konventionell'!B57</f>
        <v>0</v>
      </c>
      <c r="C56" s="346">
        <f>'Begr.-Rechner Konventionell'!C57</f>
        <v>0</v>
      </c>
      <c r="D56" s="356">
        <f t="shared" si="5"/>
        <v>0</v>
      </c>
      <c r="E56" s="348">
        <f>'Begr.-Rechner Konventionell'!E57</f>
        <v>0</v>
      </c>
      <c r="F56" s="165">
        <f t="shared" si="1"/>
        <v>0</v>
      </c>
      <c r="G56" s="166">
        <f t="shared" si="2"/>
        <v>0</v>
      </c>
      <c r="H56" s="299">
        <f t="shared" si="3"/>
        <v>0</v>
      </c>
      <c r="I56" s="19"/>
      <c r="J56" s="19"/>
      <c r="K56" s="19"/>
      <c r="L56" s="19"/>
      <c r="M56" s="349" t="str">
        <f t="shared" si="4"/>
        <v>nein</v>
      </c>
    </row>
    <row r="57" spans="1:13" ht="21.75" customHeight="1" thickBot="1" x14ac:dyDescent="0.25">
      <c r="A57" s="372" t="s">
        <v>598</v>
      </c>
      <c r="B57" s="345">
        <f>'Begr.-Rechner Konventionell'!B58</f>
        <v>12</v>
      </c>
      <c r="C57" s="346">
        <f>'Begr.-Rechner Konventionell'!C58</f>
        <v>12</v>
      </c>
      <c r="D57" s="356">
        <f t="shared" si="5"/>
        <v>144</v>
      </c>
      <c r="E57" s="348">
        <f>'Begr.-Rechner Konventionell'!E58</f>
        <v>0</v>
      </c>
      <c r="F57" s="165">
        <f t="shared" si="1"/>
        <v>0</v>
      </c>
      <c r="G57" s="166">
        <f t="shared" si="2"/>
        <v>0</v>
      </c>
      <c r="H57" s="299">
        <f t="shared" si="3"/>
        <v>0</v>
      </c>
      <c r="I57" s="19"/>
      <c r="J57" s="19"/>
      <c r="K57" s="19"/>
      <c r="L57" s="19"/>
      <c r="M57" s="349" t="str">
        <f t="shared" si="4"/>
        <v>nein</v>
      </c>
    </row>
    <row r="58" spans="1:13" ht="21.75" customHeight="1" thickBot="1" x14ac:dyDescent="0.25">
      <c r="A58" s="372" t="s">
        <v>599</v>
      </c>
      <c r="B58" s="345">
        <f>'Begr.-Rechner Konventionell'!B59</f>
        <v>0</v>
      </c>
      <c r="C58" s="346">
        <f>'Begr.-Rechner Konventionell'!C59</f>
        <v>0</v>
      </c>
      <c r="D58" s="356">
        <f t="shared" si="5"/>
        <v>0</v>
      </c>
      <c r="E58" s="348">
        <f>'Begr.-Rechner Konventionell'!E59</f>
        <v>0</v>
      </c>
      <c r="F58" s="165">
        <f t="shared" si="1"/>
        <v>0</v>
      </c>
      <c r="G58" s="166">
        <f t="shared" si="2"/>
        <v>0</v>
      </c>
      <c r="H58" s="299">
        <f t="shared" si="3"/>
        <v>0</v>
      </c>
      <c r="I58" s="19"/>
      <c r="J58" s="19"/>
      <c r="K58" s="19"/>
      <c r="L58" s="19"/>
      <c r="M58" s="349" t="str">
        <f t="shared" si="4"/>
        <v>nein</v>
      </c>
    </row>
    <row r="59" spans="1:13" ht="21.75" customHeight="1" thickBot="1" x14ac:dyDescent="0.25">
      <c r="A59" s="372" t="s">
        <v>600</v>
      </c>
      <c r="B59" s="345">
        <f>'Begr.-Rechner Konventionell'!B60</f>
        <v>0</v>
      </c>
      <c r="C59" s="346">
        <f>'Begr.-Rechner Konventionell'!C60</f>
        <v>0</v>
      </c>
      <c r="D59" s="356">
        <f t="shared" si="5"/>
        <v>0</v>
      </c>
      <c r="E59" s="348">
        <f>'Begr.-Rechner Konventionell'!E60</f>
        <v>0</v>
      </c>
      <c r="F59" s="165">
        <f t="shared" si="1"/>
        <v>0</v>
      </c>
      <c r="G59" s="166">
        <f t="shared" si="2"/>
        <v>0</v>
      </c>
      <c r="H59" s="299">
        <f t="shared" si="3"/>
        <v>0</v>
      </c>
      <c r="I59" s="19"/>
      <c r="J59" s="19"/>
      <c r="K59" s="19"/>
      <c r="L59" s="19"/>
      <c r="M59" s="349" t="str">
        <f t="shared" si="4"/>
        <v>nein</v>
      </c>
    </row>
    <row r="60" spans="1:13" ht="21.75" customHeight="1" thickBot="1" x14ac:dyDescent="0.25">
      <c r="A60" s="373" t="s">
        <v>601</v>
      </c>
      <c r="B60" s="345">
        <f>'Begr.-Rechner Konventionell'!B61</f>
        <v>14</v>
      </c>
      <c r="C60" s="346">
        <f>'Begr.-Rechner Konventionell'!C61</f>
        <v>10</v>
      </c>
      <c r="D60" s="374">
        <f t="shared" si="5"/>
        <v>140</v>
      </c>
      <c r="E60" s="348">
        <f>'Begr.-Rechner Konventionell'!E61</f>
        <v>0</v>
      </c>
      <c r="F60" s="305">
        <f t="shared" si="1"/>
        <v>0</v>
      </c>
      <c r="G60" s="166">
        <f t="shared" si="2"/>
        <v>0</v>
      </c>
      <c r="H60" s="307">
        <f t="shared" si="3"/>
        <v>0</v>
      </c>
      <c r="I60" s="19"/>
      <c r="J60" s="19"/>
      <c r="K60" s="19"/>
      <c r="L60" s="19"/>
      <c r="M60" s="349" t="str">
        <f t="shared" si="4"/>
        <v>nein</v>
      </c>
    </row>
    <row r="61" spans="1:13" ht="35.25" customHeight="1" thickTop="1" x14ac:dyDescent="0.2">
      <c r="A61" s="365" t="s">
        <v>609</v>
      </c>
      <c r="B61" s="375">
        <v>3.33</v>
      </c>
      <c r="C61" s="376">
        <v>15</v>
      </c>
      <c r="D61" s="377">
        <f t="shared" si="5"/>
        <v>49.95</v>
      </c>
      <c r="E61" s="378">
        <f>'Begr.-Rechner Konventionell'!E64</f>
        <v>0</v>
      </c>
      <c r="F61" s="183">
        <f>IF(ISERROR(E61*B61),0,(E61*B61))</f>
        <v>0</v>
      </c>
      <c r="G61" s="184">
        <f>IF(ISERROR(E61/C61),0,(E61/C61))</f>
        <v>0</v>
      </c>
      <c r="H61" s="185">
        <f t="shared" ref="H61:H106" si="6">IF(ISERROR($I$2*E61),0,($I$2*E61))</f>
        <v>0</v>
      </c>
      <c r="I61" s="19"/>
      <c r="J61" s="19"/>
      <c r="K61" s="19"/>
      <c r="L61" s="19"/>
      <c r="M61" s="19"/>
    </row>
    <row r="62" spans="1:13" ht="44.25" customHeight="1" x14ac:dyDescent="0.2">
      <c r="A62" s="363" t="s">
        <v>610</v>
      </c>
      <c r="B62" s="379">
        <v>3.84</v>
      </c>
      <c r="C62" s="380">
        <v>20</v>
      </c>
      <c r="D62" s="284">
        <f t="shared" si="5"/>
        <v>76.8</v>
      </c>
      <c r="E62" s="378">
        <f>'Begr.-Rechner Konventionell'!E65</f>
        <v>0</v>
      </c>
      <c r="F62" s="183">
        <f t="shared" ref="F62:F106" si="7">IF(ISERROR(E62*B62),0,(E62*B62))</f>
        <v>0</v>
      </c>
      <c r="G62" s="184">
        <f t="shared" ref="G62:G106" si="8">IF(ISERROR(E62/C62),0,(E62/C62))</f>
        <v>0</v>
      </c>
      <c r="H62" s="185">
        <f t="shared" si="6"/>
        <v>0</v>
      </c>
      <c r="I62" s="19"/>
      <c r="J62" s="19"/>
      <c r="K62" s="19"/>
      <c r="L62" s="19"/>
      <c r="M62" s="19"/>
    </row>
    <row r="63" spans="1:13" ht="30" x14ac:dyDescent="0.2">
      <c r="A63" s="363" t="s">
        <v>611</v>
      </c>
      <c r="B63" s="379">
        <v>2.92</v>
      </c>
      <c r="C63" s="381">
        <v>25</v>
      </c>
      <c r="D63" s="284">
        <f t="shared" si="5"/>
        <v>73</v>
      </c>
      <c r="E63" s="378">
        <f>'Begr.-Rechner Konventionell'!E66</f>
        <v>0</v>
      </c>
      <c r="F63" s="183">
        <f t="shared" si="7"/>
        <v>0</v>
      </c>
      <c r="G63" s="184">
        <f t="shared" si="8"/>
        <v>0</v>
      </c>
      <c r="H63" s="185">
        <f t="shared" si="6"/>
        <v>0</v>
      </c>
      <c r="I63" s="19"/>
      <c r="J63" s="19"/>
      <c r="K63" s="19"/>
      <c r="L63" s="19"/>
      <c r="M63" s="19"/>
    </row>
    <row r="64" spans="1:13" ht="21.75" customHeight="1" x14ac:dyDescent="0.2">
      <c r="A64" s="363" t="s">
        <v>612</v>
      </c>
      <c r="B64" s="379">
        <v>4.09</v>
      </c>
      <c r="C64" s="381" t="s">
        <v>81</v>
      </c>
      <c r="D64" s="284">
        <f t="shared" si="5"/>
        <v>102.25</v>
      </c>
      <c r="E64" s="378">
        <f>'Begr.-Rechner Konventionell'!E67</f>
        <v>0</v>
      </c>
      <c r="F64" s="183">
        <f t="shared" si="7"/>
        <v>0</v>
      </c>
      <c r="G64" s="184">
        <f t="shared" si="8"/>
        <v>0</v>
      </c>
      <c r="H64" s="185">
        <f t="shared" si="6"/>
        <v>0</v>
      </c>
      <c r="I64" s="19"/>
      <c r="J64" s="19"/>
      <c r="K64" s="19"/>
      <c r="L64" s="19"/>
      <c r="M64" s="19"/>
    </row>
    <row r="65" spans="1:13" ht="30" x14ac:dyDescent="0.2">
      <c r="A65" s="363" t="s">
        <v>613</v>
      </c>
      <c r="B65" s="379">
        <v>3.32</v>
      </c>
      <c r="C65" s="381">
        <v>25</v>
      </c>
      <c r="D65" s="284">
        <f t="shared" si="5"/>
        <v>83</v>
      </c>
      <c r="E65" s="378">
        <f>'Begr.-Rechner Konventionell'!E68</f>
        <v>0</v>
      </c>
      <c r="F65" s="183">
        <f t="shared" si="7"/>
        <v>0</v>
      </c>
      <c r="G65" s="184">
        <f t="shared" si="8"/>
        <v>0</v>
      </c>
      <c r="H65" s="185">
        <f t="shared" si="6"/>
        <v>0</v>
      </c>
      <c r="I65" s="19"/>
      <c r="J65" s="19"/>
      <c r="K65" s="19"/>
      <c r="L65" s="19"/>
      <c r="M65" s="19"/>
    </row>
    <row r="66" spans="1:13" ht="41.25" customHeight="1" x14ac:dyDescent="0.2">
      <c r="A66" s="363" t="s">
        <v>614</v>
      </c>
      <c r="B66" s="379">
        <v>2.17</v>
      </c>
      <c r="C66" s="381">
        <v>25</v>
      </c>
      <c r="D66" s="284">
        <f t="shared" si="5"/>
        <v>54.25</v>
      </c>
      <c r="E66" s="378">
        <f>'Begr.-Rechner Konventionell'!E69</f>
        <v>0</v>
      </c>
      <c r="F66" s="183">
        <f t="shared" si="7"/>
        <v>0</v>
      </c>
      <c r="G66" s="184">
        <f t="shared" si="8"/>
        <v>0</v>
      </c>
      <c r="H66" s="185">
        <f t="shared" si="6"/>
        <v>0</v>
      </c>
      <c r="I66" s="19"/>
      <c r="J66" s="19"/>
      <c r="K66" s="19"/>
      <c r="L66" s="19"/>
      <c r="M66" s="19"/>
    </row>
    <row r="67" spans="1:13" ht="30" x14ac:dyDescent="0.2">
      <c r="A67" s="363" t="s">
        <v>615</v>
      </c>
      <c r="B67" s="379">
        <v>2.0299999999999998</v>
      </c>
      <c r="C67" s="380">
        <v>20</v>
      </c>
      <c r="D67" s="284">
        <f t="shared" ref="D67:D98" si="9">IF(ISERROR(C67*B67),0,C67*B67)</f>
        <v>40.599999999999994</v>
      </c>
      <c r="E67" s="378">
        <f>'Begr.-Rechner Konventionell'!E70</f>
        <v>0</v>
      </c>
      <c r="F67" s="183">
        <f t="shared" si="7"/>
        <v>0</v>
      </c>
      <c r="G67" s="184">
        <f t="shared" si="8"/>
        <v>0</v>
      </c>
      <c r="H67" s="185">
        <f t="shared" si="6"/>
        <v>0</v>
      </c>
      <c r="I67" s="19"/>
      <c r="J67" s="19"/>
      <c r="K67" s="19"/>
      <c r="L67" s="19"/>
      <c r="M67" s="19"/>
    </row>
    <row r="68" spans="1:13" ht="30" x14ac:dyDescent="0.2">
      <c r="A68" s="363" t="s">
        <v>616</v>
      </c>
      <c r="B68" s="379">
        <v>3.4</v>
      </c>
      <c r="C68" s="381">
        <v>20</v>
      </c>
      <c r="D68" s="284">
        <f t="shared" si="9"/>
        <v>68</v>
      </c>
      <c r="E68" s="378">
        <f>'Begr.-Rechner Konventionell'!E71</f>
        <v>0</v>
      </c>
      <c r="F68" s="183">
        <f t="shared" si="7"/>
        <v>0</v>
      </c>
      <c r="G68" s="184">
        <f t="shared" si="8"/>
        <v>0</v>
      </c>
      <c r="H68" s="185">
        <f t="shared" si="6"/>
        <v>0</v>
      </c>
      <c r="I68" s="19"/>
      <c r="J68" s="19"/>
      <c r="K68" s="19"/>
      <c r="L68" s="19"/>
      <c r="M68" s="19"/>
    </row>
    <row r="69" spans="1:13" ht="30" x14ac:dyDescent="0.2">
      <c r="A69" s="363" t="s">
        <v>617</v>
      </c>
      <c r="B69" s="379">
        <v>3.66</v>
      </c>
      <c r="C69" s="381">
        <v>15</v>
      </c>
      <c r="D69" s="284">
        <f t="shared" si="9"/>
        <v>54.900000000000006</v>
      </c>
      <c r="E69" s="378">
        <f>'Begr.-Rechner Konventionell'!E72</f>
        <v>0</v>
      </c>
      <c r="F69" s="183">
        <f t="shared" si="7"/>
        <v>0</v>
      </c>
      <c r="G69" s="184">
        <f t="shared" si="8"/>
        <v>0</v>
      </c>
      <c r="H69" s="185">
        <f t="shared" si="6"/>
        <v>0</v>
      </c>
      <c r="I69" s="19"/>
      <c r="J69" s="19"/>
      <c r="K69" s="19"/>
      <c r="L69" s="19"/>
      <c r="M69" s="19"/>
    </row>
    <row r="70" spans="1:13" ht="35.25" customHeight="1" x14ac:dyDescent="0.2">
      <c r="A70" s="363" t="s">
        <v>618</v>
      </c>
      <c r="B70" s="379">
        <v>1.65</v>
      </c>
      <c r="C70" s="382" t="s">
        <v>78</v>
      </c>
      <c r="D70" s="284">
        <f t="shared" si="9"/>
        <v>181.5</v>
      </c>
      <c r="E70" s="378">
        <f>'Begr.-Rechner Konventionell'!E73</f>
        <v>0</v>
      </c>
      <c r="F70" s="183">
        <f t="shared" si="7"/>
        <v>0</v>
      </c>
      <c r="G70" s="184">
        <f t="shared" si="8"/>
        <v>0</v>
      </c>
      <c r="H70" s="185">
        <f t="shared" si="6"/>
        <v>0</v>
      </c>
      <c r="I70" s="19"/>
      <c r="J70" s="19"/>
      <c r="K70" s="19"/>
      <c r="L70" s="19"/>
      <c r="M70" s="19"/>
    </row>
    <row r="71" spans="1:13" ht="30" x14ac:dyDescent="0.2">
      <c r="A71" s="363" t="s">
        <v>619</v>
      </c>
      <c r="B71" s="379">
        <v>1.65</v>
      </c>
      <c r="C71" s="382" t="s">
        <v>78</v>
      </c>
      <c r="D71" s="284">
        <f t="shared" si="9"/>
        <v>181.5</v>
      </c>
      <c r="E71" s="378">
        <f>'Begr.-Rechner Konventionell'!E74</f>
        <v>0</v>
      </c>
      <c r="F71" s="183">
        <f t="shared" si="7"/>
        <v>0</v>
      </c>
      <c r="G71" s="184">
        <f t="shared" si="8"/>
        <v>0</v>
      </c>
      <c r="H71" s="185">
        <f t="shared" si="6"/>
        <v>0</v>
      </c>
      <c r="I71" s="19"/>
      <c r="J71" s="19"/>
      <c r="K71" s="19"/>
      <c r="L71" s="19"/>
      <c r="M71" s="19"/>
    </row>
    <row r="72" spans="1:13" ht="28.5" customHeight="1" x14ac:dyDescent="0.2">
      <c r="A72" s="359" t="s">
        <v>620</v>
      </c>
      <c r="B72" s="379">
        <v>7.5</v>
      </c>
      <c r="C72" s="382" t="s">
        <v>81</v>
      </c>
      <c r="D72" s="284">
        <f t="shared" si="9"/>
        <v>187.5</v>
      </c>
      <c r="E72" s="378">
        <f>'Begr.-Rechner Konventionell'!E75</f>
        <v>0</v>
      </c>
      <c r="F72" s="183">
        <f t="shared" si="7"/>
        <v>0</v>
      </c>
      <c r="G72" s="184">
        <f t="shared" si="8"/>
        <v>0</v>
      </c>
      <c r="H72" s="185">
        <f t="shared" si="6"/>
        <v>0</v>
      </c>
      <c r="I72" s="19"/>
      <c r="J72" s="19"/>
      <c r="K72" s="19"/>
      <c r="L72" s="19"/>
      <c r="M72" s="19"/>
    </row>
    <row r="73" spans="1:13" ht="32.25" customHeight="1" x14ac:dyDescent="0.2">
      <c r="A73" s="363" t="s">
        <v>621</v>
      </c>
      <c r="B73" s="379">
        <v>8.8031250000000014</v>
      </c>
      <c r="C73" s="382" t="s">
        <v>83</v>
      </c>
      <c r="D73" s="284">
        <f t="shared" si="9"/>
        <v>70.425000000000011</v>
      </c>
      <c r="E73" s="378">
        <f>'Begr.-Rechner Konventionell'!E76</f>
        <v>0</v>
      </c>
      <c r="F73" s="183">
        <f t="shared" si="7"/>
        <v>0</v>
      </c>
      <c r="G73" s="184">
        <f t="shared" si="8"/>
        <v>0</v>
      </c>
      <c r="H73" s="185">
        <f t="shared" si="6"/>
        <v>0</v>
      </c>
      <c r="I73" s="19"/>
      <c r="J73" s="19"/>
      <c r="K73" s="19"/>
      <c r="L73" s="19"/>
      <c r="M73" s="19"/>
    </row>
    <row r="74" spans="1:13" ht="45" x14ac:dyDescent="0.2">
      <c r="A74" s="363" t="s">
        <v>622</v>
      </c>
      <c r="B74" s="379">
        <v>55.087500000000006</v>
      </c>
      <c r="C74" s="382" t="s">
        <v>83</v>
      </c>
      <c r="D74" s="284">
        <f t="shared" si="9"/>
        <v>440.70000000000005</v>
      </c>
      <c r="E74" s="378">
        <f>'Begr.-Rechner Konventionell'!E77</f>
        <v>0</v>
      </c>
      <c r="F74" s="183">
        <f t="shared" si="7"/>
        <v>0</v>
      </c>
      <c r="G74" s="184">
        <f t="shared" si="8"/>
        <v>0</v>
      </c>
      <c r="H74" s="185">
        <f t="shared" si="6"/>
        <v>0</v>
      </c>
      <c r="I74" s="19"/>
      <c r="J74" s="19"/>
      <c r="K74" s="19"/>
      <c r="L74" s="19"/>
      <c r="M74" s="19"/>
    </row>
    <row r="75" spans="1:13" ht="28.5" customHeight="1" x14ac:dyDescent="0.2">
      <c r="A75" s="359" t="s">
        <v>624</v>
      </c>
      <c r="B75" s="379">
        <v>5.4</v>
      </c>
      <c r="C75" s="382" t="s">
        <v>81</v>
      </c>
      <c r="D75" s="284">
        <f t="shared" si="9"/>
        <v>135</v>
      </c>
      <c r="E75" s="378">
        <f>'Begr.-Rechner Konventionell'!E78</f>
        <v>0</v>
      </c>
      <c r="F75" s="183">
        <f t="shared" si="7"/>
        <v>0</v>
      </c>
      <c r="G75" s="184">
        <f t="shared" si="8"/>
        <v>0</v>
      </c>
      <c r="H75" s="185">
        <f t="shared" si="6"/>
        <v>0</v>
      </c>
      <c r="I75" s="19"/>
      <c r="J75" s="19"/>
      <c r="K75" s="19"/>
      <c r="L75" s="19"/>
      <c r="M75" s="19"/>
    </row>
    <row r="76" spans="1:13" ht="35.25" customHeight="1" x14ac:dyDescent="0.2">
      <c r="A76" s="383" t="s">
        <v>585</v>
      </c>
      <c r="B76" s="379">
        <v>5.09</v>
      </c>
      <c r="C76" s="382" t="s">
        <v>514</v>
      </c>
      <c r="D76" s="284">
        <f t="shared" si="9"/>
        <v>61.08</v>
      </c>
      <c r="E76" s="378">
        <f>'Begr.-Rechner Konventionell'!E79</f>
        <v>0</v>
      </c>
      <c r="F76" s="183">
        <f t="shared" si="7"/>
        <v>0</v>
      </c>
      <c r="G76" s="184">
        <f t="shared" si="8"/>
        <v>0</v>
      </c>
      <c r="H76" s="185">
        <f t="shared" si="6"/>
        <v>0</v>
      </c>
      <c r="I76" s="19"/>
      <c r="J76" s="19"/>
      <c r="K76" s="19"/>
      <c r="L76" s="19"/>
      <c r="M76" s="19"/>
    </row>
    <row r="77" spans="1:13" ht="33" customHeight="1" x14ac:dyDescent="0.2">
      <c r="A77" s="383" t="s">
        <v>586</v>
      </c>
      <c r="B77" s="379">
        <v>5.65</v>
      </c>
      <c r="C77" s="382" t="s">
        <v>514</v>
      </c>
      <c r="D77" s="284">
        <f t="shared" si="9"/>
        <v>67.800000000000011</v>
      </c>
      <c r="E77" s="378">
        <f>'Begr.-Rechner Konventionell'!E80</f>
        <v>0</v>
      </c>
      <c r="F77" s="183">
        <f t="shared" si="7"/>
        <v>0</v>
      </c>
      <c r="G77" s="184">
        <f t="shared" si="8"/>
        <v>0</v>
      </c>
      <c r="H77" s="185">
        <f t="shared" si="6"/>
        <v>0</v>
      </c>
      <c r="I77" s="19"/>
      <c r="J77" s="19"/>
      <c r="K77" s="19"/>
      <c r="L77" s="19"/>
      <c r="M77" s="19"/>
    </row>
    <row r="78" spans="1:13" ht="33" customHeight="1" x14ac:dyDescent="0.2">
      <c r="A78" s="383" t="s">
        <v>587</v>
      </c>
      <c r="B78" s="379">
        <v>6.23</v>
      </c>
      <c r="C78" s="382" t="s">
        <v>514</v>
      </c>
      <c r="D78" s="284">
        <f t="shared" si="9"/>
        <v>74.760000000000005</v>
      </c>
      <c r="E78" s="378">
        <f>'Begr.-Rechner Konventionell'!E81</f>
        <v>0</v>
      </c>
      <c r="F78" s="183">
        <f t="shared" si="7"/>
        <v>0</v>
      </c>
      <c r="G78" s="184">
        <f t="shared" si="8"/>
        <v>0</v>
      </c>
      <c r="H78" s="185">
        <f t="shared" si="6"/>
        <v>0</v>
      </c>
      <c r="I78" s="19"/>
      <c r="J78" s="19"/>
      <c r="K78" s="19"/>
      <c r="L78" s="19"/>
      <c r="M78" s="19"/>
    </row>
    <row r="79" spans="1:13" ht="30" customHeight="1" x14ac:dyDescent="0.2">
      <c r="A79" s="359" t="s">
        <v>625</v>
      </c>
      <c r="B79" s="379">
        <v>2.9</v>
      </c>
      <c r="C79" s="381">
        <v>30</v>
      </c>
      <c r="D79" s="284">
        <f t="shared" si="9"/>
        <v>87</v>
      </c>
      <c r="E79" s="378">
        <f>'Begr.-Rechner Konventionell'!E82</f>
        <v>0</v>
      </c>
      <c r="F79" s="183">
        <f t="shared" si="7"/>
        <v>0</v>
      </c>
      <c r="G79" s="184">
        <f t="shared" si="8"/>
        <v>0</v>
      </c>
      <c r="H79" s="185">
        <f t="shared" si="6"/>
        <v>0</v>
      </c>
      <c r="I79" s="19"/>
      <c r="J79" s="19"/>
      <c r="K79" s="19"/>
      <c r="L79" s="19"/>
      <c r="M79" s="19"/>
    </row>
    <row r="80" spans="1:13" ht="30" customHeight="1" x14ac:dyDescent="0.2">
      <c r="A80" s="359" t="s">
        <v>626</v>
      </c>
      <c r="B80" s="379">
        <v>2.2799999999999998</v>
      </c>
      <c r="C80" s="382" t="s">
        <v>89</v>
      </c>
      <c r="D80" s="284">
        <f t="shared" si="9"/>
        <v>113.99999999999999</v>
      </c>
      <c r="E80" s="378">
        <f>'Begr.-Rechner Konventionell'!E83</f>
        <v>0</v>
      </c>
      <c r="F80" s="183">
        <f t="shared" si="7"/>
        <v>0</v>
      </c>
      <c r="G80" s="184">
        <f t="shared" si="8"/>
        <v>0</v>
      </c>
      <c r="H80" s="185">
        <f t="shared" si="6"/>
        <v>0</v>
      </c>
      <c r="I80" s="19"/>
      <c r="J80" s="19"/>
      <c r="K80" s="19"/>
      <c r="L80" s="19"/>
      <c r="M80" s="19"/>
    </row>
    <row r="81" spans="1:13" ht="20.25" customHeight="1" x14ac:dyDescent="0.2">
      <c r="A81" s="359" t="s">
        <v>627</v>
      </c>
      <c r="B81" s="379">
        <v>3.14</v>
      </c>
      <c r="C81" s="381">
        <v>70</v>
      </c>
      <c r="D81" s="284">
        <f t="shared" si="9"/>
        <v>219.8</v>
      </c>
      <c r="E81" s="378">
        <f>'Begr.-Rechner Konventionell'!E84</f>
        <v>0</v>
      </c>
      <c r="F81" s="183">
        <f t="shared" si="7"/>
        <v>0</v>
      </c>
      <c r="G81" s="184">
        <f t="shared" si="8"/>
        <v>0</v>
      </c>
      <c r="H81" s="185">
        <f t="shared" si="6"/>
        <v>0</v>
      </c>
      <c r="I81" s="19"/>
      <c r="J81" s="19"/>
      <c r="K81" s="19"/>
      <c r="L81" s="19"/>
      <c r="M81" s="19"/>
    </row>
    <row r="82" spans="1:13" ht="30" x14ac:dyDescent="0.2">
      <c r="A82" s="359" t="s">
        <v>91</v>
      </c>
      <c r="B82" s="379">
        <v>3.96</v>
      </c>
      <c r="C82" s="381" t="s">
        <v>81</v>
      </c>
      <c r="D82" s="284">
        <f t="shared" si="9"/>
        <v>99</v>
      </c>
      <c r="E82" s="378">
        <f>'Begr.-Rechner Konventionell'!E85</f>
        <v>0</v>
      </c>
      <c r="F82" s="183">
        <f t="shared" si="7"/>
        <v>0</v>
      </c>
      <c r="G82" s="184">
        <f t="shared" si="8"/>
        <v>0</v>
      </c>
      <c r="H82" s="185">
        <f t="shared" si="6"/>
        <v>0</v>
      </c>
      <c r="I82" s="19"/>
      <c r="J82" s="19"/>
      <c r="K82" s="19"/>
      <c r="L82" s="19"/>
      <c r="M82" s="19"/>
    </row>
    <row r="83" spans="1:13" ht="30" customHeight="1" x14ac:dyDescent="0.2">
      <c r="A83" s="359" t="s">
        <v>628</v>
      </c>
      <c r="B83" s="379">
        <v>3.15</v>
      </c>
      <c r="C83" s="382" t="s">
        <v>93</v>
      </c>
      <c r="D83" s="284">
        <f t="shared" si="9"/>
        <v>94.5</v>
      </c>
      <c r="E83" s="378">
        <f>'Begr.-Rechner Konventionell'!E86</f>
        <v>0</v>
      </c>
      <c r="F83" s="183">
        <f t="shared" si="7"/>
        <v>0</v>
      </c>
      <c r="G83" s="184">
        <f t="shared" si="8"/>
        <v>0</v>
      </c>
      <c r="H83" s="185">
        <f t="shared" si="6"/>
        <v>0</v>
      </c>
      <c r="I83" s="19"/>
      <c r="J83" s="19"/>
      <c r="K83" s="19"/>
      <c r="L83" s="19"/>
      <c r="M83" s="19"/>
    </row>
    <row r="84" spans="1:13" ht="30" x14ac:dyDescent="0.2">
      <c r="A84" s="359" t="s">
        <v>629</v>
      </c>
      <c r="B84" s="379">
        <v>3.4</v>
      </c>
      <c r="C84" s="382" t="s">
        <v>93</v>
      </c>
      <c r="D84" s="284">
        <f t="shared" si="9"/>
        <v>102</v>
      </c>
      <c r="E84" s="378">
        <f>'Begr.-Rechner Konventionell'!E87</f>
        <v>0</v>
      </c>
      <c r="F84" s="183">
        <f t="shared" si="7"/>
        <v>0</v>
      </c>
      <c r="G84" s="184">
        <f t="shared" si="8"/>
        <v>0</v>
      </c>
      <c r="H84" s="185">
        <f t="shared" si="6"/>
        <v>0</v>
      </c>
      <c r="I84" s="19"/>
      <c r="J84" s="19"/>
      <c r="K84" s="19"/>
      <c r="L84" s="19"/>
      <c r="M84" s="19"/>
    </row>
    <row r="85" spans="1:13" ht="30" customHeight="1" x14ac:dyDescent="0.2">
      <c r="A85" s="383" t="s">
        <v>594</v>
      </c>
      <c r="B85" s="379">
        <v>3.3</v>
      </c>
      <c r="C85" s="382" t="s">
        <v>582</v>
      </c>
      <c r="D85" s="284">
        <f t="shared" si="9"/>
        <v>46.199999999999996</v>
      </c>
      <c r="E85" s="378">
        <f>'Begr.-Rechner Konventionell'!E88</f>
        <v>0</v>
      </c>
      <c r="F85" s="183">
        <f t="shared" si="7"/>
        <v>0</v>
      </c>
      <c r="G85" s="184">
        <f t="shared" si="8"/>
        <v>0</v>
      </c>
      <c r="H85" s="185">
        <f t="shared" si="6"/>
        <v>0</v>
      </c>
      <c r="I85" s="19"/>
      <c r="J85" s="19"/>
      <c r="K85" s="19"/>
      <c r="L85" s="19"/>
      <c r="M85" s="19"/>
    </row>
    <row r="86" spans="1:13" ht="34.5" x14ac:dyDescent="0.2">
      <c r="A86" s="383" t="s">
        <v>590</v>
      </c>
      <c r="B86" s="379">
        <v>3.54</v>
      </c>
      <c r="C86" s="382" t="s">
        <v>510</v>
      </c>
      <c r="D86" s="284">
        <f t="shared" si="9"/>
        <v>56.64</v>
      </c>
      <c r="E86" s="378">
        <f>'Begr.-Rechner Konventionell'!E89</f>
        <v>0</v>
      </c>
      <c r="F86" s="183">
        <f t="shared" si="7"/>
        <v>0</v>
      </c>
      <c r="G86" s="184">
        <f t="shared" si="8"/>
        <v>0</v>
      </c>
      <c r="H86" s="185">
        <f t="shared" si="6"/>
        <v>0</v>
      </c>
      <c r="I86" s="19"/>
      <c r="J86" s="19"/>
      <c r="K86" s="19"/>
      <c r="L86" s="19"/>
      <c r="M86" s="19"/>
    </row>
    <row r="87" spans="1:13" ht="30" customHeight="1" x14ac:dyDescent="0.2">
      <c r="A87" s="383" t="s">
        <v>589</v>
      </c>
      <c r="B87" s="379">
        <v>4.37</v>
      </c>
      <c r="C87" s="382" t="s">
        <v>583</v>
      </c>
      <c r="D87" s="284">
        <f t="shared" si="9"/>
        <v>39.33</v>
      </c>
      <c r="E87" s="378">
        <f>'Begr.-Rechner Konventionell'!E90</f>
        <v>0</v>
      </c>
      <c r="F87" s="183">
        <f t="shared" si="7"/>
        <v>0</v>
      </c>
      <c r="G87" s="184">
        <f t="shared" si="8"/>
        <v>0</v>
      </c>
      <c r="H87" s="185">
        <f t="shared" si="6"/>
        <v>0</v>
      </c>
      <c r="I87" s="19"/>
      <c r="J87" s="19"/>
      <c r="K87" s="19"/>
      <c r="L87" s="19"/>
      <c r="M87" s="19"/>
    </row>
    <row r="88" spans="1:13" ht="30" customHeight="1" x14ac:dyDescent="0.2">
      <c r="A88" s="383" t="s">
        <v>591</v>
      </c>
      <c r="B88" s="379">
        <v>3.52</v>
      </c>
      <c r="C88" s="382" t="s">
        <v>510</v>
      </c>
      <c r="D88" s="284">
        <f t="shared" si="9"/>
        <v>56.32</v>
      </c>
      <c r="E88" s="378">
        <f>'Begr.-Rechner Konventionell'!E91</f>
        <v>0</v>
      </c>
      <c r="F88" s="183">
        <f t="shared" si="7"/>
        <v>0</v>
      </c>
      <c r="G88" s="184">
        <f t="shared" si="8"/>
        <v>0</v>
      </c>
      <c r="H88" s="185">
        <f t="shared" si="6"/>
        <v>0</v>
      </c>
      <c r="I88" s="19"/>
      <c r="J88" s="19"/>
      <c r="K88" s="19"/>
      <c r="L88" s="19"/>
      <c r="M88" s="19"/>
    </row>
    <row r="89" spans="1:13" ht="30" customHeight="1" x14ac:dyDescent="0.2">
      <c r="A89" s="383" t="s">
        <v>593</v>
      </c>
      <c r="B89" s="379">
        <v>3.59</v>
      </c>
      <c r="C89" s="382" t="s">
        <v>496</v>
      </c>
      <c r="D89" s="284">
        <f t="shared" si="9"/>
        <v>46.67</v>
      </c>
      <c r="E89" s="378">
        <f>'Begr.-Rechner Konventionell'!E92</f>
        <v>0</v>
      </c>
      <c r="F89" s="183">
        <f t="shared" si="7"/>
        <v>0</v>
      </c>
      <c r="G89" s="184">
        <f t="shared" si="8"/>
        <v>0</v>
      </c>
      <c r="H89" s="185">
        <f t="shared" si="6"/>
        <v>0</v>
      </c>
      <c r="I89" s="19"/>
      <c r="J89" s="19"/>
      <c r="K89" s="19"/>
      <c r="L89" s="19"/>
      <c r="M89" s="19"/>
    </row>
    <row r="90" spans="1:13" ht="30" customHeight="1" x14ac:dyDescent="0.2">
      <c r="A90" s="383" t="s">
        <v>592</v>
      </c>
      <c r="B90" s="379">
        <v>3.45</v>
      </c>
      <c r="C90" s="382" t="s">
        <v>500</v>
      </c>
      <c r="D90" s="284">
        <f t="shared" si="9"/>
        <v>34.5</v>
      </c>
      <c r="E90" s="378">
        <f>'Begr.-Rechner Konventionell'!E93</f>
        <v>0</v>
      </c>
      <c r="F90" s="183">
        <f t="shared" si="7"/>
        <v>0</v>
      </c>
      <c r="G90" s="184">
        <f t="shared" si="8"/>
        <v>0</v>
      </c>
      <c r="H90" s="185">
        <f t="shared" si="6"/>
        <v>0</v>
      </c>
      <c r="I90" s="19"/>
      <c r="J90" s="19"/>
      <c r="K90" s="19"/>
      <c r="L90" s="19"/>
      <c r="M90" s="19"/>
    </row>
    <row r="91" spans="1:13" ht="28.5" customHeight="1" x14ac:dyDescent="0.2">
      <c r="A91" s="359" t="s">
        <v>603</v>
      </c>
      <c r="B91" s="379">
        <v>2.8</v>
      </c>
      <c r="C91" s="382" t="s">
        <v>96</v>
      </c>
      <c r="D91" s="284">
        <f t="shared" si="9"/>
        <v>196</v>
      </c>
      <c r="E91" s="378">
        <f>'Begr.-Rechner Konventionell'!E94</f>
        <v>0</v>
      </c>
      <c r="F91" s="183">
        <f t="shared" si="7"/>
        <v>0</v>
      </c>
      <c r="G91" s="184">
        <f t="shared" si="8"/>
        <v>0</v>
      </c>
      <c r="H91" s="185">
        <f t="shared" si="6"/>
        <v>0</v>
      </c>
      <c r="I91" s="19"/>
      <c r="J91" s="19"/>
      <c r="K91" s="19"/>
      <c r="L91" s="19"/>
      <c r="M91" s="19"/>
    </row>
    <row r="92" spans="1:13" ht="28.5" customHeight="1" x14ac:dyDescent="0.2">
      <c r="A92" s="359" t="s">
        <v>608</v>
      </c>
      <c r="B92" s="379">
        <v>2.94</v>
      </c>
      <c r="C92" s="382" t="s">
        <v>96</v>
      </c>
      <c r="D92" s="284">
        <f t="shared" si="9"/>
        <v>205.79999999999998</v>
      </c>
      <c r="E92" s="378">
        <f>'Begr.-Rechner Konventionell'!E95</f>
        <v>0</v>
      </c>
      <c r="F92" s="183">
        <f t="shared" si="7"/>
        <v>0</v>
      </c>
      <c r="G92" s="184">
        <f t="shared" si="8"/>
        <v>0</v>
      </c>
      <c r="H92" s="185">
        <f t="shared" si="6"/>
        <v>0</v>
      </c>
      <c r="I92" s="19"/>
      <c r="J92" s="19"/>
      <c r="K92" s="19"/>
      <c r="L92" s="19"/>
      <c r="M92" s="19"/>
    </row>
    <row r="93" spans="1:13" ht="20.25" customHeight="1" x14ac:dyDescent="0.2">
      <c r="A93" s="359" t="s">
        <v>604</v>
      </c>
      <c r="B93" s="379">
        <v>4.24</v>
      </c>
      <c r="C93" s="381">
        <v>60</v>
      </c>
      <c r="D93" s="284">
        <f t="shared" si="9"/>
        <v>254.4</v>
      </c>
      <c r="E93" s="378">
        <f>'Begr.-Rechner Konventionell'!E96</f>
        <v>0</v>
      </c>
      <c r="F93" s="183">
        <f t="shared" si="7"/>
        <v>0</v>
      </c>
      <c r="G93" s="184">
        <f t="shared" si="8"/>
        <v>0</v>
      </c>
      <c r="H93" s="185">
        <f t="shared" si="6"/>
        <v>0</v>
      </c>
      <c r="I93" s="19"/>
      <c r="J93" s="19"/>
      <c r="K93" s="19"/>
      <c r="L93" s="19"/>
      <c r="M93" s="19"/>
    </row>
    <row r="94" spans="1:13" ht="20.25" customHeight="1" x14ac:dyDescent="0.2">
      <c r="A94" s="359" t="s">
        <v>605</v>
      </c>
      <c r="B94" s="379">
        <v>1.74</v>
      </c>
      <c r="C94" s="381">
        <v>125</v>
      </c>
      <c r="D94" s="284">
        <f t="shared" si="9"/>
        <v>217.5</v>
      </c>
      <c r="E94" s="378">
        <f>'Begr.-Rechner Konventionell'!E97</f>
        <v>0</v>
      </c>
      <c r="F94" s="183">
        <f t="shared" si="7"/>
        <v>0</v>
      </c>
      <c r="G94" s="184">
        <f t="shared" si="8"/>
        <v>0</v>
      </c>
      <c r="H94" s="185">
        <f t="shared" si="6"/>
        <v>0</v>
      </c>
      <c r="I94" s="19"/>
      <c r="J94" s="19"/>
      <c r="K94" s="19"/>
      <c r="L94" s="19"/>
      <c r="M94" s="19"/>
    </row>
    <row r="95" spans="1:13" ht="20.25" customHeight="1" x14ac:dyDescent="0.2">
      <c r="A95" s="359" t="s">
        <v>606</v>
      </c>
      <c r="B95" s="379">
        <v>4.54</v>
      </c>
      <c r="C95" s="381" t="s">
        <v>575</v>
      </c>
      <c r="D95" s="284">
        <f t="shared" si="9"/>
        <v>90.8</v>
      </c>
      <c r="E95" s="378">
        <f>'Begr.-Rechner Konventionell'!E98</f>
        <v>0</v>
      </c>
      <c r="F95" s="183">
        <f t="shared" si="7"/>
        <v>0</v>
      </c>
      <c r="G95" s="184">
        <f t="shared" si="8"/>
        <v>0</v>
      </c>
      <c r="H95" s="185">
        <f t="shared" si="6"/>
        <v>0</v>
      </c>
      <c r="I95" s="19"/>
      <c r="J95" s="19"/>
      <c r="K95" s="19"/>
      <c r="L95" s="19"/>
      <c r="M95" s="19"/>
    </row>
    <row r="96" spans="1:13" ht="20.25" customHeight="1" x14ac:dyDescent="0.2">
      <c r="A96" s="359" t="s">
        <v>607</v>
      </c>
      <c r="B96" s="379">
        <v>2.1</v>
      </c>
      <c r="C96" s="381" t="s">
        <v>574</v>
      </c>
      <c r="D96" s="284">
        <f t="shared" si="9"/>
        <v>126</v>
      </c>
      <c r="E96" s="378">
        <f>'Begr.-Rechner Konventionell'!E99</f>
        <v>0</v>
      </c>
      <c r="F96" s="183">
        <f t="shared" si="7"/>
        <v>0</v>
      </c>
      <c r="G96" s="184">
        <f t="shared" si="8"/>
        <v>0</v>
      </c>
      <c r="H96" s="185">
        <f t="shared" si="6"/>
        <v>0</v>
      </c>
      <c r="I96" s="19"/>
      <c r="J96" s="19"/>
      <c r="K96" s="19"/>
      <c r="L96" s="19"/>
      <c r="M96" s="19"/>
    </row>
    <row r="97" spans="1:13" ht="20.25" customHeight="1" x14ac:dyDescent="0.2">
      <c r="A97" s="359" t="s">
        <v>630</v>
      </c>
      <c r="B97" s="379">
        <v>2</v>
      </c>
      <c r="C97" s="381">
        <v>20</v>
      </c>
      <c r="D97" s="284">
        <f t="shared" si="9"/>
        <v>40</v>
      </c>
      <c r="E97" s="378">
        <f>'Begr.-Rechner Konventionell'!E100</f>
        <v>0</v>
      </c>
      <c r="F97" s="183">
        <f t="shared" si="7"/>
        <v>0</v>
      </c>
      <c r="G97" s="184">
        <f t="shared" si="8"/>
        <v>0</v>
      </c>
      <c r="H97" s="185">
        <f t="shared" si="6"/>
        <v>0</v>
      </c>
      <c r="I97" s="19"/>
      <c r="J97" s="19"/>
      <c r="K97" s="19"/>
      <c r="L97" s="19"/>
      <c r="M97" s="19"/>
    </row>
    <row r="98" spans="1:13" ht="30" customHeight="1" x14ac:dyDescent="0.2">
      <c r="A98" s="359" t="s">
        <v>633</v>
      </c>
      <c r="B98" s="379">
        <v>2.15</v>
      </c>
      <c r="C98" s="382" t="s">
        <v>93</v>
      </c>
      <c r="D98" s="284">
        <f t="shared" si="9"/>
        <v>64.5</v>
      </c>
      <c r="E98" s="378">
        <f>'Begr.-Rechner Konventionell'!E101</f>
        <v>0</v>
      </c>
      <c r="F98" s="183">
        <f t="shared" si="7"/>
        <v>0</v>
      </c>
      <c r="G98" s="184">
        <f t="shared" si="8"/>
        <v>0</v>
      </c>
      <c r="H98" s="185">
        <f t="shared" si="6"/>
        <v>0</v>
      </c>
      <c r="I98" s="19"/>
      <c r="J98" s="19"/>
      <c r="K98" s="19"/>
      <c r="L98" s="19"/>
      <c r="M98" s="19"/>
    </row>
    <row r="99" spans="1:13" ht="30" customHeight="1" x14ac:dyDescent="0.2">
      <c r="A99" s="359" t="s">
        <v>634</v>
      </c>
      <c r="B99" s="379">
        <v>2.74</v>
      </c>
      <c r="C99" s="381">
        <v>20</v>
      </c>
      <c r="D99" s="284">
        <f t="shared" ref="D99:D130" si="10">IF(ISERROR(C99*B99),0,C99*B99)</f>
        <v>54.800000000000004</v>
      </c>
      <c r="E99" s="378">
        <f>'Begr.-Rechner Konventionell'!E102</f>
        <v>0</v>
      </c>
      <c r="F99" s="183">
        <f t="shared" si="7"/>
        <v>0</v>
      </c>
      <c r="G99" s="184">
        <f t="shared" si="8"/>
        <v>0</v>
      </c>
      <c r="H99" s="185">
        <f t="shared" si="6"/>
        <v>0</v>
      </c>
      <c r="I99" s="19"/>
      <c r="J99" s="19"/>
      <c r="K99" s="19"/>
      <c r="L99" s="19"/>
      <c r="M99" s="19"/>
    </row>
    <row r="100" spans="1:13" ht="20.25" customHeight="1" x14ac:dyDescent="0.2">
      <c r="A100" s="359" t="s">
        <v>635</v>
      </c>
      <c r="B100" s="379">
        <v>1.6</v>
      </c>
      <c r="C100" s="382" t="s">
        <v>84</v>
      </c>
      <c r="D100" s="284">
        <f t="shared" si="10"/>
        <v>184</v>
      </c>
      <c r="E100" s="378">
        <f>'Begr.-Rechner Konventionell'!E103</f>
        <v>0</v>
      </c>
      <c r="F100" s="183">
        <f t="shared" si="7"/>
        <v>0</v>
      </c>
      <c r="G100" s="184">
        <f t="shared" si="8"/>
        <v>0</v>
      </c>
      <c r="H100" s="185">
        <f t="shared" si="6"/>
        <v>0</v>
      </c>
      <c r="I100" s="19"/>
      <c r="J100" s="19"/>
      <c r="K100" s="19"/>
      <c r="L100" s="19"/>
      <c r="M100" s="19"/>
    </row>
    <row r="101" spans="1:13" ht="20.25" customHeight="1" x14ac:dyDescent="0.2">
      <c r="A101" s="359" t="s">
        <v>636</v>
      </c>
      <c r="B101" s="379">
        <v>3.93</v>
      </c>
      <c r="C101" s="381">
        <v>15</v>
      </c>
      <c r="D101" s="284">
        <f t="shared" si="10"/>
        <v>58.95</v>
      </c>
      <c r="E101" s="378">
        <f>'Begr.-Rechner Konventionell'!E104</f>
        <v>0</v>
      </c>
      <c r="F101" s="183">
        <f t="shared" si="7"/>
        <v>0</v>
      </c>
      <c r="G101" s="184">
        <f t="shared" si="8"/>
        <v>0</v>
      </c>
      <c r="H101" s="185">
        <f t="shared" si="6"/>
        <v>0</v>
      </c>
      <c r="I101" s="19"/>
      <c r="J101" s="19"/>
      <c r="K101" s="19"/>
      <c r="L101" s="19"/>
      <c r="M101" s="19"/>
    </row>
    <row r="102" spans="1:13" ht="20.25" customHeight="1" x14ac:dyDescent="0.2">
      <c r="A102" s="359" t="s">
        <v>637</v>
      </c>
      <c r="B102" s="379">
        <v>4.04</v>
      </c>
      <c r="C102" s="381">
        <v>12</v>
      </c>
      <c r="D102" s="284">
        <f t="shared" si="10"/>
        <v>48.480000000000004</v>
      </c>
      <c r="E102" s="378">
        <f>'Begr.-Rechner Konventionell'!E105</f>
        <v>0</v>
      </c>
      <c r="F102" s="183">
        <f t="shared" si="7"/>
        <v>0</v>
      </c>
      <c r="G102" s="184">
        <f t="shared" si="8"/>
        <v>0</v>
      </c>
      <c r="H102" s="185">
        <f t="shared" si="6"/>
        <v>0</v>
      </c>
      <c r="I102" s="19"/>
      <c r="J102" s="19"/>
      <c r="K102" s="19"/>
      <c r="L102" s="19"/>
      <c r="M102" s="19"/>
    </row>
    <row r="103" spans="1:13" ht="20.25" customHeight="1" x14ac:dyDescent="0.2">
      <c r="A103" s="359" t="s">
        <v>638</v>
      </c>
      <c r="B103" s="379">
        <v>3.15</v>
      </c>
      <c r="C103" s="381">
        <v>20</v>
      </c>
      <c r="D103" s="284">
        <f t="shared" si="10"/>
        <v>63</v>
      </c>
      <c r="E103" s="378">
        <f>'Begr.-Rechner Konventionell'!E106</f>
        <v>0</v>
      </c>
      <c r="F103" s="183">
        <f t="shared" si="7"/>
        <v>0</v>
      </c>
      <c r="G103" s="184">
        <f t="shared" si="8"/>
        <v>0</v>
      </c>
      <c r="H103" s="185">
        <f t="shared" si="6"/>
        <v>0</v>
      </c>
      <c r="I103" s="19"/>
      <c r="J103" s="19"/>
      <c r="K103" s="19"/>
      <c r="L103" s="19"/>
      <c r="M103" s="19"/>
    </row>
    <row r="104" spans="1:13" ht="30" x14ac:dyDescent="0.2">
      <c r="A104" s="359" t="s">
        <v>631</v>
      </c>
      <c r="B104" s="379">
        <v>2.73</v>
      </c>
      <c r="C104" s="381">
        <v>70</v>
      </c>
      <c r="D104" s="284">
        <f t="shared" si="10"/>
        <v>191.1</v>
      </c>
      <c r="E104" s="378">
        <f>'Begr.-Rechner Konventionell'!E107</f>
        <v>0</v>
      </c>
      <c r="F104" s="183">
        <f t="shared" si="7"/>
        <v>0</v>
      </c>
      <c r="G104" s="184">
        <f t="shared" si="8"/>
        <v>0</v>
      </c>
      <c r="H104" s="185">
        <f t="shared" si="6"/>
        <v>0</v>
      </c>
      <c r="I104" s="19"/>
      <c r="J104" s="19"/>
      <c r="K104" s="19"/>
      <c r="L104" s="19"/>
      <c r="M104" s="19"/>
    </row>
    <row r="105" spans="1:13" ht="30.75" thickBot="1" x14ac:dyDescent="0.25">
      <c r="A105" s="384" t="s">
        <v>632</v>
      </c>
      <c r="B105" s="385">
        <v>2.58</v>
      </c>
      <c r="C105" s="386">
        <v>35</v>
      </c>
      <c r="D105" s="387">
        <f t="shared" si="10"/>
        <v>90.3</v>
      </c>
      <c r="E105" s="378">
        <f>'Begr.-Rechner Konventionell'!E108</f>
        <v>0</v>
      </c>
      <c r="F105" s="186">
        <f t="shared" si="7"/>
        <v>0</v>
      </c>
      <c r="G105" s="187">
        <f t="shared" si="8"/>
        <v>0</v>
      </c>
      <c r="H105" s="188">
        <f t="shared" si="6"/>
        <v>0</v>
      </c>
      <c r="I105" s="19"/>
      <c r="J105" s="19"/>
      <c r="K105" s="19"/>
      <c r="L105" s="19"/>
      <c r="M105" s="19"/>
    </row>
    <row r="106" spans="1:13" ht="39.75" customHeight="1" thickBot="1" x14ac:dyDescent="0.25">
      <c r="A106" s="388" t="s">
        <v>602</v>
      </c>
      <c r="B106" s="389"/>
      <c r="C106" s="390"/>
      <c r="D106" s="286">
        <f t="shared" si="10"/>
        <v>0</v>
      </c>
      <c r="E106" s="378">
        <f>'Begr.-Rechner Konventionell'!E109</f>
        <v>0</v>
      </c>
      <c r="F106" s="189">
        <f t="shared" si="7"/>
        <v>0</v>
      </c>
      <c r="G106" s="190">
        <f t="shared" si="8"/>
        <v>0</v>
      </c>
      <c r="H106" s="191">
        <f t="shared" si="6"/>
        <v>0</v>
      </c>
      <c r="I106" s="19"/>
      <c r="J106" s="19"/>
      <c r="K106" s="19"/>
      <c r="L106" s="19"/>
      <c r="M106" s="19"/>
    </row>
    <row r="107" spans="1:13" ht="14.25" x14ac:dyDescent="0.2">
      <c r="A107" s="52"/>
      <c r="B107" s="50"/>
      <c r="C107" s="50"/>
      <c r="D107" s="50"/>
      <c r="E107" s="50"/>
      <c r="F107" s="50"/>
      <c r="G107" s="50"/>
      <c r="H107" s="50"/>
    </row>
    <row r="108" spans="1:13" ht="14.25" x14ac:dyDescent="0.2">
      <c r="A108" s="113"/>
      <c r="B108" s="50"/>
      <c r="C108" s="50"/>
      <c r="D108" s="50"/>
      <c r="E108" s="50"/>
      <c r="F108" s="50"/>
      <c r="G108" s="50"/>
      <c r="H108" s="50"/>
    </row>
    <row r="109" spans="1:13" ht="14.25" x14ac:dyDescent="0.2">
      <c r="A109" s="54"/>
      <c r="B109" s="50"/>
      <c r="C109" s="50"/>
      <c r="D109" s="50"/>
      <c r="E109" s="50"/>
      <c r="F109" s="50"/>
      <c r="G109" s="50"/>
      <c r="H109" s="50"/>
    </row>
    <row r="110" spans="1:13" ht="14.25" x14ac:dyDescent="0.2">
      <c r="B110"/>
    </row>
    <row r="111" spans="1:13" ht="14.25" x14ac:dyDescent="0.2">
      <c r="B111"/>
    </row>
    <row r="112" spans="1:13" ht="14.25" x14ac:dyDescent="0.2">
      <c r="B112"/>
    </row>
    <row r="113" spans="2:2" ht="14.25" x14ac:dyDescent="0.2">
      <c r="B113"/>
    </row>
    <row r="114" spans="2:2" ht="14.25" x14ac:dyDescent="0.2">
      <c r="B114"/>
    </row>
    <row r="115" spans="2:2" ht="14.25" x14ac:dyDescent="0.2">
      <c r="B115"/>
    </row>
    <row r="116" spans="2:2" ht="14.25" x14ac:dyDescent="0.2">
      <c r="B116"/>
    </row>
    <row r="117" spans="2:2" ht="14.25" x14ac:dyDescent="0.2">
      <c r="B117"/>
    </row>
    <row r="118" spans="2:2" ht="14.25" x14ac:dyDescent="0.2">
      <c r="B118"/>
    </row>
    <row r="119" spans="2:2" ht="14.25" x14ac:dyDescent="0.2">
      <c r="B119"/>
    </row>
    <row r="120" spans="2:2" ht="14.25" x14ac:dyDescent="0.2">
      <c r="B120"/>
    </row>
    <row r="121" spans="2:2" ht="14.25" x14ac:dyDescent="0.2">
      <c r="B121"/>
    </row>
    <row r="122" spans="2:2" ht="14.25" x14ac:dyDescent="0.2">
      <c r="B122"/>
    </row>
    <row r="123" spans="2:2" ht="14.25" x14ac:dyDescent="0.2">
      <c r="B123"/>
    </row>
    <row r="124" spans="2:2" ht="14.25" x14ac:dyDescent="0.2">
      <c r="B124"/>
    </row>
    <row r="125" spans="2:2" ht="14.25" x14ac:dyDescent="0.2">
      <c r="B125"/>
    </row>
    <row r="126" spans="2:2" ht="14.25" x14ac:dyDescent="0.2">
      <c r="B126"/>
    </row>
    <row r="127" spans="2:2" ht="14.25" x14ac:dyDescent="0.2">
      <c r="B127"/>
    </row>
    <row r="128" spans="2:2" ht="14.25" x14ac:dyDescent="0.2">
      <c r="B128"/>
    </row>
    <row r="129" spans="2:2" ht="14.25" x14ac:dyDescent="0.2">
      <c r="B129"/>
    </row>
    <row r="130" spans="2:2" ht="14.25" x14ac:dyDescent="0.2">
      <c r="B130"/>
    </row>
    <row r="131" spans="2:2" ht="14.25" x14ac:dyDescent="0.2">
      <c r="B131"/>
    </row>
    <row r="132" spans="2:2" ht="14.25" x14ac:dyDescent="0.2">
      <c r="B132"/>
    </row>
    <row r="133" spans="2:2" ht="14.25" x14ac:dyDescent="0.2">
      <c r="B133"/>
    </row>
    <row r="134" spans="2:2" ht="14.25" x14ac:dyDescent="0.2">
      <c r="B134"/>
    </row>
    <row r="135" spans="2:2" ht="14.25" x14ac:dyDescent="0.2">
      <c r="B135"/>
    </row>
    <row r="136" spans="2:2" ht="14.25" x14ac:dyDescent="0.2">
      <c r="B136"/>
    </row>
    <row r="137" spans="2:2" ht="14.25" x14ac:dyDescent="0.2">
      <c r="B137"/>
    </row>
    <row r="138" spans="2:2" ht="14.25" x14ac:dyDescent="0.2">
      <c r="B138"/>
    </row>
    <row r="139" spans="2:2" ht="14.25" x14ac:dyDescent="0.2">
      <c r="B139"/>
    </row>
    <row r="140" spans="2:2" ht="14.25" x14ac:dyDescent="0.2">
      <c r="B140"/>
    </row>
    <row r="141" spans="2:2" ht="14.25" x14ac:dyDescent="0.2">
      <c r="B141"/>
    </row>
    <row r="142" spans="2:2" ht="14.25" x14ac:dyDescent="0.2">
      <c r="B142"/>
    </row>
    <row r="143" spans="2:2" ht="14.25" x14ac:dyDescent="0.2">
      <c r="B143"/>
    </row>
    <row r="144" spans="2:2" ht="14.25" x14ac:dyDescent="0.2">
      <c r="B144"/>
    </row>
    <row r="145" spans="2:2" ht="14.25" x14ac:dyDescent="0.2">
      <c r="B145"/>
    </row>
    <row r="146" spans="2:2" ht="14.25" x14ac:dyDescent="0.2">
      <c r="B146"/>
    </row>
    <row r="147" spans="2:2" ht="14.25" x14ac:dyDescent="0.2">
      <c r="B147"/>
    </row>
    <row r="148" spans="2:2" ht="14.25" x14ac:dyDescent="0.2">
      <c r="B148"/>
    </row>
    <row r="149" spans="2:2" ht="14.25" x14ac:dyDescent="0.2">
      <c r="B149"/>
    </row>
    <row r="150" spans="2:2" ht="14.25" x14ac:dyDescent="0.2">
      <c r="B150"/>
    </row>
    <row r="151" spans="2:2" ht="14.25" x14ac:dyDescent="0.2">
      <c r="B151"/>
    </row>
    <row r="152" spans="2:2" ht="14.25" x14ac:dyDescent="0.2">
      <c r="B152"/>
    </row>
    <row r="153" spans="2:2" ht="14.25" x14ac:dyDescent="0.2">
      <c r="B153"/>
    </row>
    <row r="154" spans="2:2" ht="14.25" x14ac:dyDescent="0.2">
      <c r="B154"/>
    </row>
    <row r="155" spans="2:2" ht="14.25" x14ac:dyDescent="0.2">
      <c r="B155"/>
    </row>
    <row r="156" spans="2:2" ht="14.25" x14ac:dyDescent="0.2">
      <c r="B156"/>
    </row>
    <row r="157" spans="2:2" ht="14.25" x14ac:dyDescent="0.2">
      <c r="B157"/>
    </row>
    <row r="158" spans="2:2" ht="14.25" x14ac:dyDescent="0.2">
      <c r="B158"/>
    </row>
    <row r="159" spans="2:2" ht="14.25" x14ac:dyDescent="0.2">
      <c r="B159"/>
    </row>
    <row r="160" spans="2:2" ht="14.25" x14ac:dyDescent="0.2">
      <c r="B160"/>
    </row>
    <row r="161" spans="2:2" ht="14.25" x14ac:dyDescent="0.2">
      <c r="B161"/>
    </row>
    <row r="162" spans="2:2" ht="14.25" x14ac:dyDescent="0.2">
      <c r="B162"/>
    </row>
    <row r="163" spans="2:2" ht="14.25" x14ac:dyDescent="0.2">
      <c r="B163"/>
    </row>
    <row r="164" spans="2:2" ht="14.25" x14ac:dyDescent="0.2">
      <c r="B164"/>
    </row>
    <row r="165" spans="2:2" ht="14.25" x14ac:dyDescent="0.2">
      <c r="B165"/>
    </row>
    <row r="166" spans="2:2" ht="14.25" x14ac:dyDescent="0.2">
      <c r="B166"/>
    </row>
    <row r="167" spans="2:2" ht="14.25" x14ac:dyDescent="0.2">
      <c r="B167"/>
    </row>
    <row r="168" spans="2:2" ht="14.25" x14ac:dyDescent="0.2">
      <c r="B168"/>
    </row>
    <row r="169" spans="2:2" ht="14.25" x14ac:dyDescent="0.2">
      <c r="B169"/>
    </row>
    <row r="170" spans="2:2" ht="14.25" x14ac:dyDescent="0.2">
      <c r="B170"/>
    </row>
    <row r="171" spans="2:2" ht="14.25" x14ac:dyDescent="0.2">
      <c r="B171"/>
    </row>
    <row r="172" spans="2:2" ht="14.25" x14ac:dyDescent="0.2">
      <c r="B172"/>
    </row>
    <row r="173" spans="2:2" ht="14.25" x14ac:dyDescent="0.2">
      <c r="B173"/>
    </row>
    <row r="174" spans="2:2" ht="14.25" x14ac:dyDescent="0.2">
      <c r="B174"/>
    </row>
    <row r="175" spans="2:2" ht="14.25" x14ac:dyDescent="0.2">
      <c r="B175"/>
    </row>
    <row r="176" spans="2:2" ht="14.25" x14ac:dyDescent="0.2">
      <c r="B176"/>
    </row>
    <row r="177" spans="2:2" ht="14.25" x14ac:dyDescent="0.2">
      <c r="B177"/>
    </row>
    <row r="178" spans="2:2" ht="14.25" x14ac:dyDescent="0.2">
      <c r="B178"/>
    </row>
    <row r="179" spans="2:2" ht="14.25" x14ac:dyDescent="0.2">
      <c r="B179"/>
    </row>
    <row r="180" spans="2:2" ht="14.25" x14ac:dyDescent="0.2">
      <c r="B180"/>
    </row>
    <row r="181" spans="2:2" ht="14.25" x14ac:dyDescent="0.2">
      <c r="B181"/>
    </row>
    <row r="182" spans="2:2" ht="14.25" x14ac:dyDescent="0.2">
      <c r="B182"/>
    </row>
    <row r="183" spans="2:2" ht="14.25" x14ac:dyDescent="0.2">
      <c r="B183"/>
    </row>
    <row r="184" spans="2:2" ht="14.25" x14ac:dyDescent="0.2">
      <c r="B184"/>
    </row>
    <row r="185" spans="2:2" ht="14.25" x14ac:dyDescent="0.2">
      <c r="B185"/>
    </row>
    <row r="186" spans="2:2" ht="14.25" x14ac:dyDescent="0.2">
      <c r="B186"/>
    </row>
    <row r="187" spans="2:2" ht="14.25" x14ac:dyDescent="0.2">
      <c r="B187"/>
    </row>
    <row r="188" spans="2:2" ht="14.25" x14ac:dyDescent="0.2">
      <c r="B188"/>
    </row>
    <row r="189" spans="2:2" ht="14.25" x14ac:dyDescent="0.2">
      <c r="B189"/>
    </row>
    <row r="190" spans="2:2" ht="14.25" x14ac:dyDescent="0.2">
      <c r="B190"/>
    </row>
    <row r="191" spans="2:2" ht="14.25" x14ac:dyDescent="0.2">
      <c r="B191"/>
    </row>
    <row r="192" spans="2:2" ht="14.25" x14ac:dyDescent="0.2">
      <c r="B192"/>
    </row>
    <row r="193" spans="2:2" ht="14.25" x14ac:dyDescent="0.2">
      <c r="B193"/>
    </row>
    <row r="194" spans="2:2" ht="14.25" x14ac:dyDescent="0.2">
      <c r="B194"/>
    </row>
    <row r="195" spans="2:2" ht="14.25" x14ac:dyDescent="0.2">
      <c r="B195"/>
    </row>
    <row r="196" spans="2:2" ht="14.25" x14ac:dyDescent="0.2">
      <c r="B196"/>
    </row>
    <row r="197" spans="2:2" ht="14.25" x14ac:dyDescent="0.2">
      <c r="B197"/>
    </row>
    <row r="198" spans="2:2" ht="14.25" x14ac:dyDescent="0.2">
      <c r="B198"/>
    </row>
    <row r="199" spans="2:2" ht="14.25" x14ac:dyDescent="0.2">
      <c r="B199"/>
    </row>
    <row r="200" spans="2:2" ht="14.25" x14ac:dyDescent="0.2">
      <c r="B200"/>
    </row>
    <row r="201" spans="2:2" ht="14.25" x14ac:dyDescent="0.2">
      <c r="B201"/>
    </row>
    <row r="202" spans="2:2" ht="14.25" x14ac:dyDescent="0.2">
      <c r="B202"/>
    </row>
    <row r="203" spans="2:2" ht="14.25" x14ac:dyDescent="0.2">
      <c r="B203"/>
    </row>
    <row r="204" spans="2:2" ht="14.25" x14ac:dyDescent="0.2">
      <c r="B204"/>
    </row>
    <row r="205" spans="2:2" ht="14.25" x14ac:dyDescent="0.2">
      <c r="B205"/>
    </row>
    <row r="206" spans="2:2" ht="14.25" x14ac:dyDescent="0.2">
      <c r="B206"/>
    </row>
    <row r="207" spans="2:2" ht="14.25" x14ac:dyDescent="0.2">
      <c r="B207"/>
    </row>
    <row r="208" spans="2:2" ht="14.25" x14ac:dyDescent="0.2">
      <c r="B208"/>
    </row>
    <row r="209" spans="2:2" ht="14.25" x14ac:dyDescent="0.2">
      <c r="B209"/>
    </row>
    <row r="210" spans="2:2" ht="14.25" x14ac:dyDescent="0.2">
      <c r="B210"/>
    </row>
    <row r="211" spans="2:2" ht="14.25" x14ac:dyDescent="0.2">
      <c r="B211"/>
    </row>
    <row r="212" spans="2:2" ht="14.25" x14ac:dyDescent="0.2">
      <c r="B212"/>
    </row>
    <row r="213" spans="2:2" ht="14.25" x14ac:dyDescent="0.2">
      <c r="B213"/>
    </row>
    <row r="214" spans="2:2" ht="14.25" x14ac:dyDescent="0.2">
      <c r="B214"/>
    </row>
    <row r="215" spans="2:2" ht="14.25" x14ac:dyDescent="0.2">
      <c r="B215"/>
    </row>
    <row r="216" spans="2:2" ht="14.25" x14ac:dyDescent="0.2">
      <c r="B216"/>
    </row>
    <row r="217" spans="2:2" ht="14.25" x14ac:dyDescent="0.2">
      <c r="B217"/>
    </row>
    <row r="218" spans="2:2" ht="14.25" x14ac:dyDescent="0.2">
      <c r="B218"/>
    </row>
    <row r="219" spans="2:2" ht="14.25" x14ac:dyDescent="0.2">
      <c r="B219"/>
    </row>
    <row r="220" spans="2:2" ht="14.25" x14ac:dyDescent="0.2">
      <c r="B220"/>
    </row>
    <row r="221" spans="2:2" ht="14.25" x14ac:dyDescent="0.2">
      <c r="B221"/>
    </row>
    <row r="222" spans="2:2" ht="14.25" x14ac:dyDescent="0.2">
      <c r="B222"/>
    </row>
    <row r="223" spans="2:2" ht="14.25" x14ac:dyDescent="0.2">
      <c r="B223"/>
    </row>
    <row r="224" spans="2:2" ht="14.25" x14ac:dyDescent="0.2">
      <c r="B224"/>
    </row>
    <row r="225" spans="2:2" ht="14.25" x14ac:dyDescent="0.2">
      <c r="B225"/>
    </row>
    <row r="226" spans="2:2" ht="14.25" x14ac:dyDescent="0.2">
      <c r="B226"/>
    </row>
    <row r="227" spans="2:2" ht="14.25" x14ac:dyDescent="0.2">
      <c r="B227"/>
    </row>
    <row r="228" spans="2:2" ht="14.25" x14ac:dyDescent="0.2">
      <c r="B228"/>
    </row>
    <row r="229" spans="2:2" ht="14.25" x14ac:dyDescent="0.2">
      <c r="B229"/>
    </row>
    <row r="230" spans="2:2" ht="14.25" x14ac:dyDescent="0.2">
      <c r="B230"/>
    </row>
    <row r="231" spans="2:2" ht="14.25" x14ac:dyDescent="0.2">
      <c r="B231"/>
    </row>
    <row r="232" spans="2:2" ht="14.25" x14ac:dyDescent="0.2">
      <c r="B232"/>
    </row>
    <row r="233" spans="2:2" ht="14.25" x14ac:dyDescent="0.2">
      <c r="B233"/>
    </row>
    <row r="234" spans="2:2" ht="14.25" x14ac:dyDescent="0.2">
      <c r="B234"/>
    </row>
    <row r="235" spans="2:2" ht="14.25" x14ac:dyDescent="0.2">
      <c r="B235"/>
    </row>
    <row r="236" spans="2:2" ht="14.25" x14ac:dyDescent="0.2">
      <c r="B236"/>
    </row>
    <row r="237" spans="2:2" ht="14.25" x14ac:dyDescent="0.2">
      <c r="B237"/>
    </row>
    <row r="238" spans="2:2" ht="14.25" x14ac:dyDescent="0.2">
      <c r="B238"/>
    </row>
    <row r="239" spans="2:2" ht="14.25" x14ac:dyDescent="0.2">
      <c r="B239"/>
    </row>
    <row r="240" spans="2:2" ht="14.25" x14ac:dyDescent="0.2">
      <c r="B240"/>
    </row>
    <row r="241" spans="2:2" ht="14.25" x14ac:dyDescent="0.2">
      <c r="B241"/>
    </row>
    <row r="242" spans="2:2" ht="14.25" x14ac:dyDescent="0.2">
      <c r="B242"/>
    </row>
    <row r="243" spans="2:2" ht="14.25" x14ac:dyDescent="0.2">
      <c r="B243"/>
    </row>
    <row r="244" spans="2:2" ht="14.25" x14ac:dyDescent="0.2">
      <c r="B244"/>
    </row>
    <row r="245" spans="2:2" ht="14.25" x14ac:dyDescent="0.2">
      <c r="B245"/>
    </row>
    <row r="246" spans="2:2" ht="14.25" x14ac:dyDescent="0.2">
      <c r="B246"/>
    </row>
    <row r="247" spans="2:2" ht="14.25" x14ac:dyDescent="0.2">
      <c r="B247"/>
    </row>
    <row r="248" spans="2:2" ht="14.25" x14ac:dyDescent="0.2">
      <c r="B248"/>
    </row>
    <row r="249" spans="2:2" ht="14.25" x14ac:dyDescent="0.2">
      <c r="B249"/>
    </row>
    <row r="250" spans="2:2" ht="14.25" x14ac:dyDescent="0.2">
      <c r="B250"/>
    </row>
    <row r="251" spans="2:2" ht="14.25" x14ac:dyDescent="0.2">
      <c r="B251"/>
    </row>
    <row r="252" spans="2:2" ht="14.25" x14ac:dyDescent="0.2">
      <c r="B252"/>
    </row>
    <row r="253" spans="2:2" ht="14.25" x14ac:dyDescent="0.2">
      <c r="B253"/>
    </row>
    <row r="254" spans="2:2" ht="14.25" x14ac:dyDescent="0.2">
      <c r="B254"/>
    </row>
    <row r="255" spans="2:2" ht="14.25" x14ac:dyDescent="0.2">
      <c r="B255"/>
    </row>
    <row r="256" spans="2:2" ht="14.25" x14ac:dyDescent="0.2">
      <c r="B256"/>
    </row>
    <row r="257" spans="2:2" ht="14.25" x14ac:dyDescent="0.2">
      <c r="B257"/>
    </row>
    <row r="258" spans="2:2" ht="14.25" x14ac:dyDescent="0.2">
      <c r="B258"/>
    </row>
    <row r="259" spans="2:2" ht="14.25" x14ac:dyDescent="0.2">
      <c r="B259"/>
    </row>
    <row r="260" spans="2:2" ht="14.25" x14ac:dyDescent="0.2">
      <c r="B260"/>
    </row>
    <row r="261" spans="2:2" ht="14.25" x14ac:dyDescent="0.2">
      <c r="B261"/>
    </row>
    <row r="262" spans="2:2" ht="14.25" x14ac:dyDescent="0.2">
      <c r="B262"/>
    </row>
    <row r="263" spans="2:2" ht="14.25" x14ac:dyDescent="0.2">
      <c r="B263"/>
    </row>
    <row r="264" spans="2:2" ht="14.25" x14ac:dyDescent="0.2">
      <c r="B264"/>
    </row>
    <row r="265" spans="2:2" ht="14.25" x14ac:dyDescent="0.2">
      <c r="B265"/>
    </row>
    <row r="266" spans="2:2" ht="14.25" x14ac:dyDescent="0.2">
      <c r="B266"/>
    </row>
    <row r="267" spans="2:2" ht="14.25" x14ac:dyDescent="0.2">
      <c r="B267"/>
    </row>
    <row r="268" spans="2:2" ht="14.25" x14ac:dyDescent="0.2">
      <c r="B268"/>
    </row>
    <row r="269" spans="2:2" ht="14.25" x14ac:dyDescent="0.2">
      <c r="B269"/>
    </row>
    <row r="270" spans="2:2" ht="14.25" x14ac:dyDescent="0.2">
      <c r="B270"/>
    </row>
    <row r="271" spans="2:2" ht="14.25" x14ac:dyDescent="0.2">
      <c r="B271"/>
    </row>
    <row r="272" spans="2:2" ht="14.25" x14ac:dyDescent="0.2">
      <c r="B272"/>
    </row>
    <row r="273" spans="2:2" ht="14.25" x14ac:dyDescent="0.2">
      <c r="B273"/>
    </row>
    <row r="274" spans="2:2" ht="14.25" x14ac:dyDescent="0.2">
      <c r="B274"/>
    </row>
    <row r="275" spans="2:2" ht="14.25" x14ac:dyDescent="0.2">
      <c r="B275"/>
    </row>
    <row r="276" spans="2:2" ht="14.25" x14ac:dyDescent="0.2">
      <c r="B276"/>
    </row>
    <row r="277" spans="2:2" ht="14.25" x14ac:dyDescent="0.2">
      <c r="B277"/>
    </row>
    <row r="278" spans="2:2" ht="14.25" x14ac:dyDescent="0.2">
      <c r="B278"/>
    </row>
    <row r="279" spans="2:2" ht="14.25" x14ac:dyDescent="0.2">
      <c r="B279"/>
    </row>
    <row r="280" spans="2:2" ht="14.25" x14ac:dyDescent="0.2">
      <c r="B280"/>
    </row>
    <row r="281" spans="2:2" ht="14.25" x14ac:dyDescent="0.2">
      <c r="B281"/>
    </row>
    <row r="282" spans="2:2" ht="14.25" x14ac:dyDescent="0.2">
      <c r="B282"/>
    </row>
    <row r="283" spans="2:2" ht="14.25" x14ac:dyDescent="0.2">
      <c r="B283"/>
    </row>
    <row r="284" spans="2:2" ht="14.25" x14ac:dyDescent="0.2">
      <c r="B284"/>
    </row>
    <row r="285" spans="2:2" ht="14.25" x14ac:dyDescent="0.2">
      <c r="B285"/>
    </row>
    <row r="286" spans="2:2" ht="14.25" x14ac:dyDescent="0.2">
      <c r="B286"/>
    </row>
    <row r="287" spans="2:2" ht="14.25" x14ac:dyDescent="0.2">
      <c r="B287"/>
    </row>
    <row r="288" spans="2:2" ht="14.25" x14ac:dyDescent="0.2">
      <c r="B288"/>
    </row>
    <row r="289" spans="2:2" ht="14.25" x14ac:dyDescent="0.2">
      <c r="B289"/>
    </row>
    <row r="290" spans="2:2" ht="14.25" x14ac:dyDescent="0.2">
      <c r="B290"/>
    </row>
    <row r="291" spans="2:2" ht="14.25" x14ac:dyDescent="0.2">
      <c r="B291"/>
    </row>
    <row r="292" spans="2:2" ht="14.25" x14ac:dyDescent="0.2">
      <c r="B292"/>
    </row>
    <row r="293" spans="2:2" ht="14.25" x14ac:dyDescent="0.2">
      <c r="B293"/>
    </row>
    <row r="294" spans="2:2" ht="14.25" x14ac:dyDescent="0.2">
      <c r="B294"/>
    </row>
    <row r="295" spans="2:2" ht="14.25" x14ac:dyDescent="0.2">
      <c r="B295"/>
    </row>
    <row r="296" spans="2:2" ht="14.25" x14ac:dyDescent="0.2">
      <c r="B296"/>
    </row>
    <row r="297" spans="2:2" ht="14.25" x14ac:dyDescent="0.2">
      <c r="B297"/>
    </row>
    <row r="298" spans="2:2" ht="14.25" x14ac:dyDescent="0.2">
      <c r="B298"/>
    </row>
    <row r="299" spans="2:2" ht="14.25" x14ac:dyDescent="0.2">
      <c r="B299"/>
    </row>
    <row r="300" spans="2:2" ht="14.25" x14ac:dyDescent="0.2">
      <c r="B300"/>
    </row>
    <row r="301" spans="2:2" ht="14.25" x14ac:dyDescent="0.2">
      <c r="B301"/>
    </row>
    <row r="302" spans="2:2" ht="14.25" x14ac:dyDescent="0.2">
      <c r="B302"/>
    </row>
    <row r="303" spans="2:2" ht="14.25" x14ac:dyDescent="0.2">
      <c r="B303"/>
    </row>
    <row r="304" spans="2:2" ht="14.25" x14ac:dyDescent="0.2">
      <c r="B304"/>
    </row>
    <row r="305" spans="2:2" ht="14.25" x14ac:dyDescent="0.2">
      <c r="B305"/>
    </row>
    <row r="306" spans="2:2" ht="14.25" x14ac:dyDescent="0.2">
      <c r="B306"/>
    </row>
    <row r="307" spans="2:2" ht="14.25" x14ac:dyDescent="0.2">
      <c r="B307"/>
    </row>
    <row r="308" spans="2:2" ht="14.25" x14ac:dyDescent="0.2">
      <c r="B308"/>
    </row>
  </sheetData>
  <sheetProtection password="CAEF" sheet="1" objects="1" scenarios="1"/>
  <mergeCells count="1">
    <mergeCell ref="E1:H1"/>
  </mergeCells>
  <conditionalFormatting sqref="I2">
    <cfRule type="expression" dxfId="3" priority="2">
      <formula>$I$2=""</formula>
    </cfRule>
  </conditionalFormatting>
  <conditionalFormatting sqref="I1">
    <cfRule type="expression" dxfId="2" priority="1">
      <formula>$I$2=""</formula>
    </cfRule>
  </conditionalFormatting>
  <pageMargins left="0.7" right="0.7" top="0.78740157499999996" bottom="0.78740157499999996" header="0.3" footer="0.3"/>
  <pageSetup paperSize="9" scale="48" fitToHeight="3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255"/>
  <sheetViews>
    <sheetView showZeros="0" zoomScale="80" zoomScaleNormal="80" zoomScaleSheetLayoutView="100" workbookViewId="0">
      <pane ySplit="2" topLeftCell="A3" activePane="bottomLeft" state="frozen"/>
      <selection activeCell="D1" sqref="D1"/>
      <selection pane="bottomLeft" activeCell="J12" sqref="J12"/>
    </sheetView>
  </sheetViews>
  <sheetFormatPr baseColWidth="10" defaultRowHeight="15" x14ac:dyDescent="0.25"/>
  <cols>
    <col min="1" max="1" width="45.125" style="19" customWidth="1"/>
    <col min="2" max="2" width="27.875" style="409" customWidth="1"/>
    <col min="3" max="3" width="20.875" style="19" customWidth="1"/>
    <col min="4" max="4" width="20.125" style="19" customWidth="1"/>
    <col min="5" max="5" width="14.625" style="19" customWidth="1"/>
    <col min="6" max="6" width="11" style="19"/>
    <col min="7" max="7" width="14.25" style="19" customWidth="1"/>
    <col min="8" max="8" width="11" style="19"/>
    <col min="9" max="9" width="21.25" style="19" customWidth="1"/>
    <col min="10" max="11" width="13.375" style="19" customWidth="1"/>
    <col min="12" max="12" width="15.125" style="19" customWidth="1"/>
    <col min="13" max="13" width="10.375" style="19" customWidth="1"/>
    <col min="14" max="16384" width="11" style="19"/>
  </cols>
  <sheetData>
    <row r="1" spans="1:13" ht="143.25" customHeight="1" thickBot="1" x14ac:dyDescent="0.25">
      <c r="A1" s="338" t="s">
        <v>275</v>
      </c>
      <c r="B1" s="1" t="s">
        <v>639</v>
      </c>
      <c r="C1" s="2" t="s">
        <v>640</v>
      </c>
      <c r="D1" s="3"/>
      <c r="E1" s="422" t="s">
        <v>0</v>
      </c>
      <c r="F1" s="423"/>
      <c r="G1" s="423"/>
      <c r="H1" s="423"/>
      <c r="I1" s="161" t="str">
        <f>IF($I$2="","bitte geben Sie HIER die
Begrünungsfläche  in ha an","Fläche in ha")</f>
        <v>Fläche in ha</v>
      </c>
      <c r="J1" s="4" t="s">
        <v>828</v>
      </c>
      <c r="K1" s="4" t="s">
        <v>1</v>
      </c>
      <c r="L1" s="5" t="s">
        <v>829</v>
      </c>
      <c r="M1" s="6"/>
    </row>
    <row r="2" spans="1:13" ht="46.5" customHeight="1" thickBot="1" x14ac:dyDescent="0.25">
      <c r="B2" s="7" t="s">
        <v>2</v>
      </c>
      <c r="C2" s="7" t="s">
        <v>3</v>
      </c>
      <c r="D2" s="8" t="s">
        <v>4</v>
      </c>
      <c r="E2" s="7" t="s">
        <v>5</v>
      </c>
      <c r="F2" s="9" t="s">
        <v>1</v>
      </c>
      <c r="G2" s="7" t="s">
        <v>833</v>
      </c>
      <c r="H2" s="10" t="s">
        <v>6</v>
      </c>
      <c r="I2" s="130">
        <f>'Begr.-Rechner BIO'!I2</f>
        <v>0</v>
      </c>
      <c r="J2" s="340">
        <f>SUM(E3:E38,E39:E51)</f>
        <v>0</v>
      </c>
      <c r="K2" s="341">
        <f>SUM(F3:F38,F39:F51)</f>
        <v>0</v>
      </c>
      <c r="L2" s="342">
        <f>SUM(G3:G38,G39:G51)</f>
        <v>0</v>
      </c>
      <c r="M2" s="343"/>
    </row>
    <row r="3" spans="1:13" ht="21.75" customHeight="1" thickBot="1" x14ac:dyDescent="0.25">
      <c r="A3" s="391" t="s">
        <v>279</v>
      </c>
      <c r="B3" s="392">
        <f>'Begr.-Rechner BIO'!B4</f>
        <v>1.3</v>
      </c>
      <c r="C3" s="393">
        <f>'Begr.-Rechner BIO'!C4</f>
        <v>150</v>
      </c>
      <c r="D3" s="361">
        <f t="shared" ref="D3:D31" si="0">IF(ISERROR(C3*B3),0,C3*B3)</f>
        <v>195</v>
      </c>
      <c r="E3" s="394">
        <f>'Begr.-Rechner BIO'!E4</f>
        <v>0</v>
      </c>
      <c r="F3" s="193">
        <f>IF(ISERROR(E3*B3),0,(E3*B3))</f>
        <v>0</v>
      </c>
      <c r="G3" s="194">
        <f t="shared" ref="G3:G38" si="1">IF(ISERROR(E3/C3),0,(E3/C3))</f>
        <v>0</v>
      </c>
      <c r="H3" s="171">
        <f t="shared" ref="H3:H38" si="2">IF(ISERROR($I$2*E3),0,($I$2*E3))</f>
        <v>0</v>
      </c>
      <c r="I3" s="349"/>
      <c r="J3" s="349"/>
      <c r="K3" s="349"/>
      <c r="L3" s="349"/>
      <c r="M3" s="349"/>
    </row>
    <row r="4" spans="1:13" ht="21.75" customHeight="1" thickBot="1" x14ac:dyDescent="0.25">
      <c r="A4" s="391" t="s">
        <v>10</v>
      </c>
      <c r="B4" s="392">
        <f>'Begr.-Rechner BIO'!B5</f>
        <v>3.1850000000000001</v>
      </c>
      <c r="C4" s="393">
        <f>'Begr.-Rechner BIO'!C5</f>
        <v>25</v>
      </c>
      <c r="D4" s="361">
        <f t="shared" si="0"/>
        <v>79.625</v>
      </c>
      <c r="E4" s="394">
        <f>'Begr.-Rechner BIO'!E5</f>
        <v>0</v>
      </c>
      <c r="F4" s="193">
        <f t="shared" ref="F4:F38" si="3">IF(ISERROR(E4*B4),0,(E4*B4))</f>
        <v>0</v>
      </c>
      <c r="G4" s="194">
        <f t="shared" si="1"/>
        <v>0</v>
      </c>
      <c r="H4" s="171">
        <f t="shared" si="2"/>
        <v>0</v>
      </c>
    </row>
    <row r="5" spans="1:13" ht="21.75" customHeight="1" thickBot="1" x14ac:dyDescent="0.25">
      <c r="A5" s="395" t="s">
        <v>287</v>
      </c>
      <c r="B5" s="392">
        <f>'Begr.-Rechner BIO'!B6</f>
        <v>3.92</v>
      </c>
      <c r="C5" s="393">
        <f>'Begr.-Rechner BIO'!C6</f>
        <v>25</v>
      </c>
      <c r="D5" s="396">
        <f t="shared" si="0"/>
        <v>98</v>
      </c>
      <c r="E5" s="394">
        <f>'Begr.-Rechner BIO'!E6</f>
        <v>0</v>
      </c>
      <c r="F5" s="193">
        <f t="shared" si="3"/>
        <v>0</v>
      </c>
      <c r="G5" s="194">
        <f t="shared" si="1"/>
        <v>0</v>
      </c>
      <c r="H5" s="171">
        <f t="shared" si="2"/>
        <v>0</v>
      </c>
    </row>
    <row r="6" spans="1:13" ht="21.75" customHeight="1" thickBot="1" x14ac:dyDescent="0.25">
      <c r="A6" s="397" t="s">
        <v>293</v>
      </c>
      <c r="B6" s="392">
        <f>'Begr.-Rechner BIO'!B7</f>
        <v>2.355</v>
      </c>
      <c r="C6" s="393">
        <f>'Begr.-Rechner BIO'!C7</f>
        <v>70</v>
      </c>
      <c r="D6" s="398">
        <f t="shared" si="0"/>
        <v>164.85</v>
      </c>
      <c r="E6" s="394">
        <f>'Begr.-Rechner BIO'!E7</f>
        <v>0</v>
      </c>
      <c r="F6" s="193">
        <f t="shared" si="3"/>
        <v>0</v>
      </c>
      <c r="G6" s="194">
        <f t="shared" si="1"/>
        <v>0</v>
      </c>
      <c r="H6" s="171">
        <f t="shared" si="2"/>
        <v>0</v>
      </c>
    </row>
    <row r="7" spans="1:13" ht="21.75" customHeight="1" thickBot="1" x14ac:dyDescent="0.25">
      <c r="A7" s="357" t="s">
        <v>13</v>
      </c>
      <c r="B7" s="392">
        <f>'Begr.-Rechner BIO'!B8</f>
        <v>3.2</v>
      </c>
      <c r="C7" s="393">
        <f>'Begr.-Rechner BIO'!C8</f>
        <v>40</v>
      </c>
      <c r="D7" s="358">
        <f t="shared" si="0"/>
        <v>128</v>
      </c>
      <c r="E7" s="394">
        <f>'Begr.-Rechner BIO'!E8</f>
        <v>0</v>
      </c>
      <c r="F7" s="168">
        <f t="shared" si="3"/>
        <v>0</v>
      </c>
      <c r="G7" s="166">
        <f t="shared" si="1"/>
        <v>0</v>
      </c>
      <c r="H7" s="167">
        <f t="shared" si="2"/>
        <v>0</v>
      </c>
    </row>
    <row r="8" spans="1:13" ht="21.75" customHeight="1" thickBot="1" x14ac:dyDescent="0.25">
      <c r="A8" s="359" t="s">
        <v>15</v>
      </c>
      <c r="B8" s="392">
        <f>'Begr.-Rechner BIO'!B9</f>
        <v>3.51</v>
      </c>
      <c r="C8" s="393">
        <f>'Begr.-Rechner BIO'!C9</f>
        <v>40</v>
      </c>
      <c r="D8" s="358">
        <f t="shared" si="0"/>
        <v>140.39999999999998</v>
      </c>
      <c r="E8" s="394">
        <f>'Begr.-Rechner BIO'!E9</f>
        <v>0</v>
      </c>
      <c r="F8" s="172">
        <f t="shared" si="3"/>
        <v>0</v>
      </c>
      <c r="G8" s="173">
        <f t="shared" si="1"/>
        <v>0</v>
      </c>
      <c r="H8" s="174">
        <f t="shared" si="2"/>
        <v>0</v>
      </c>
    </row>
    <row r="9" spans="1:13" ht="21.75" customHeight="1" thickBot="1" x14ac:dyDescent="0.25">
      <c r="A9" s="360" t="s">
        <v>18</v>
      </c>
      <c r="B9" s="392">
        <f>'Begr.-Rechner BIO'!B10</f>
        <v>6.52</v>
      </c>
      <c r="C9" s="393">
        <f>'Begr.-Rechner BIO'!C10</f>
        <v>30</v>
      </c>
      <c r="D9" s="361">
        <f t="shared" si="0"/>
        <v>195.6</v>
      </c>
      <c r="E9" s="394">
        <f>'Begr.-Rechner BIO'!E10</f>
        <v>0</v>
      </c>
      <c r="F9" s="169">
        <f t="shared" si="3"/>
        <v>0</v>
      </c>
      <c r="G9" s="170">
        <f t="shared" si="1"/>
        <v>0</v>
      </c>
      <c r="H9" s="171">
        <f t="shared" si="2"/>
        <v>0</v>
      </c>
    </row>
    <row r="10" spans="1:13" ht="21.75" customHeight="1" thickBot="1" x14ac:dyDescent="0.25">
      <c r="A10" s="360" t="s">
        <v>20</v>
      </c>
      <c r="B10" s="392">
        <f>'Begr.-Rechner BIO'!B11</f>
        <v>1.5</v>
      </c>
      <c r="C10" s="393">
        <f>'Begr.-Rechner BIO'!C11</f>
        <v>160</v>
      </c>
      <c r="D10" s="361">
        <f t="shared" si="0"/>
        <v>240</v>
      </c>
      <c r="E10" s="394">
        <f>'Begr.-Rechner BIO'!E11</f>
        <v>0</v>
      </c>
      <c r="F10" s="193">
        <f t="shared" si="3"/>
        <v>0</v>
      </c>
      <c r="G10" s="194">
        <f t="shared" si="1"/>
        <v>0</v>
      </c>
      <c r="H10" s="171">
        <f t="shared" si="2"/>
        <v>0</v>
      </c>
    </row>
    <row r="11" spans="1:13" ht="21.75" customHeight="1" thickBot="1" x14ac:dyDescent="0.25">
      <c r="A11" s="360" t="s">
        <v>318</v>
      </c>
      <c r="B11" s="392">
        <f>'Begr.-Rechner BIO'!B12</f>
        <v>0.99</v>
      </c>
      <c r="C11" s="393">
        <f>'Begr.-Rechner BIO'!C12</f>
        <v>120</v>
      </c>
      <c r="D11" s="361">
        <f t="shared" si="0"/>
        <v>118.8</v>
      </c>
      <c r="E11" s="394">
        <f>'Begr.-Rechner BIO'!E12</f>
        <v>0</v>
      </c>
      <c r="F11" s="193">
        <f t="shared" si="3"/>
        <v>0</v>
      </c>
      <c r="G11" s="194">
        <f t="shared" si="1"/>
        <v>0</v>
      </c>
      <c r="H11" s="171">
        <f t="shared" si="2"/>
        <v>0</v>
      </c>
    </row>
    <row r="12" spans="1:13" ht="21.75" customHeight="1" thickBot="1" x14ac:dyDescent="0.25">
      <c r="A12" s="360" t="s">
        <v>578</v>
      </c>
      <c r="B12" s="392">
        <f>'Begr.-Rechner BIO'!B13</f>
        <v>3.1</v>
      </c>
      <c r="C12" s="393">
        <f>'Begr.-Rechner BIO'!C13</f>
        <v>15</v>
      </c>
      <c r="D12" s="361">
        <f t="shared" si="0"/>
        <v>46.5</v>
      </c>
      <c r="E12" s="394">
        <f>'Begr.-Rechner BIO'!E13</f>
        <v>0</v>
      </c>
      <c r="F12" s="193">
        <f t="shared" si="3"/>
        <v>0</v>
      </c>
      <c r="G12" s="194">
        <f t="shared" si="1"/>
        <v>0</v>
      </c>
      <c r="H12" s="171">
        <f t="shared" si="2"/>
        <v>0</v>
      </c>
    </row>
    <row r="13" spans="1:13" ht="21.75" customHeight="1" thickBot="1" x14ac:dyDescent="0.25">
      <c r="A13" s="360" t="s">
        <v>24</v>
      </c>
      <c r="B13" s="392">
        <f>'Begr.-Rechner BIO'!B14</f>
        <v>3.5300000000000002</v>
      </c>
      <c r="C13" s="393">
        <f>'Begr.-Rechner BIO'!C14</f>
        <v>30</v>
      </c>
      <c r="D13" s="361">
        <f t="shared" si="0"/>
        <v>105.9</v>
      </c>
      <c r="E13" s="394">
        <f>'Begr.-Rechner BIO'!E14</f>
        <v>0</v>
      </c>
      <c r="F13" s="193">
        <f t="shared" si="3"/>
        <v>0</v>
      </c>
      <c r="G13" s="194">
        <f t="shared" si="1"/>
        <v>0</v>
      </c>
      <c r="H13" s="171">
        <f t="shared" si="2"/>
        <v>0</v>
      </c>
    </row>
    <row r="14" spans="1:13" ht="21.75" customHeight="1" thickBot="1" x14ac:dyDescent="0.25">
      <c r="A14" s="360" t="s">
        <v>26</v>
      </c>
      <c r="B14" s="392">
        <f>'Begr.-Rechner BIO'!B15</f>
        <v>5.8599999999999994</v>
      </c>
      <c r="C14" s="393">
        <f>'Begr.-Rechner BIO'!C15</f>
        <v>12</v>
      </c>
      <c r="D14" s="361">
        <f t="shared" si="0"/>
        <v>70.319999999999993</v>
      </c>
      <c r="E14" s="394">
        <f>'Begr.-Rechner BIO'!E15</f>
        <v>0</v>
      </c>
      <c r="F14" s="193">
        <f t="shared" si="3"/>
        <v>0</v>
      </c>
      <c r="G14" s="194">
        <f t="shared" si="1"/>
        <v>0</v>
      </c>
      <c r="H14" s="171">
        <f t="shared" si="2"/>
        <v>0</v>
      </c>
    </row>
    <row r="15" spans="1:13" ht="21.75" customHeight="1" thickBot="1" x14ac:dyDescent="0.25">
      <c r="A15" s="360" t="s">
        <v>29</v>
      </c>
      <c r="B15" s="392">
        <f>'Begr.-Rechner BIO'!B16</f>
        <v>8.2349999999999994</v>
      </c>
      <c r="C15" s="393">
        <f>'Begr.-Rechner BIO'!C16</f>
        <v>10</v>
      </c>
      <c r="D15" s="361">
        <f t="shared" si="0"/>
        <v>82.35</v>
      </c>
      <c r="E15" s="394">
        <f>'Begr.-Rechner BIO'!E16</f>
        <v>0</v>
      </c>
      <c r="F15" s="193">
        <f t="shared" si="3"/>
        <v>0</v>
      </c>
      <c r="G15" s="194">
        <f t="shared" si="1"/>
        <v>0</v>
      </c>
      <c r="H15" s="171">
        <f t="shared" si="2"/>
        <v>0</v>
      </c>
    </row>
    <row r="16" spans="1:13" ht="21.75" customHeight="1" thickBot="1" x14ac:dyDescent="0.25">
      <c r="A16" s="355" t="s">
        <v>31</v>
      </c>
      <c r="B16" s="392">
        <f>'Begr.-Rechner BIO'!B17</f>
        <v>5.4350000000000005</v>
      </c>
      <c r="C16" s="393">
        <f>'Begr.-Rechner BIO'!C17</f>
        <v>25</v>
      </c>
      <c r="D16" s="356">
        <f t="shared" si="0"/>
        <v>135.875</v>
      </c>
      <c r="E16" s="394">
        <f>'Begr.-Rechner BIO'!E17</f>
        <v>0</v>
      </c>
      <c r="F16" s="193">
        <f t="shared" si="3"/>
        <v>0</v>
      </c>
      <c r="G16" s="194">
        <f t="shared" si="1"/>
        <v>0</v>
      </c>
      <c r="H16" s="171">
        <f t="shared" si="2"/>
        <v>0</v>
      </c>
    </row>
    <row r="17" spans="1:8" ht="21.75" customHeight="1" thickBot="1" x14ac:dyDescent="0.25">
      <c r="A17" s="365" t="s">
        <v>36</v>
      </c>
      <c r="B17" s="392">
        <f>'Begr.-Rechner BIO'!B18</f>
        <v>3.6900000000000004</v>
      </c>
      <c r="C17" s="393">
        <f>'Begr.-Rechner BIO'!C18</f>
        <v>20</v>
      </c>
      <c r="D17" s="358">
        <f t="shared" si="0"/>
        <v>73.800000000000011</v>
      </c>
      <c r="E17" s="394">
        <f>'Begr.-Rechner BIO'!E18</f>
        <v>0</v>
      </c>
      <c r="F17" s="168">
        <f t="shared" si="3"/>
        <v>0</v>
      </c>
      <c r="G17" s="166">
        <f t="shared" si="1"/>
        <v>0</v>
      </c>
      <c r="H17" s="167">
        <f t="shared" si="2"/>
        <v>0</v>
      </c>
    </row>
    <row r="18" spans="1:8" ht="21.75" customHeight="1" thickBot="1" x14ac:dyDescent="0.25">
      <c r="A18" s="399" t="s">
        <v>39</v>
      </c>
      <c r="B18" s="392">
        <f>'Begr.-Rechner BIO'!B19</f>
        <v>5.08</v>
      </c>
      <c r="C18" s="393">
        <f>'Begr.-Rechner BIO'!C19</f>
        <v>25</v>
      </c>
      <c r="D18" s="400">
        <f t="shared" si="0"/>
        <v>127</v>
      </c>
      <c r="E18" s="394">
        <f>'Begr.-Rechner BIO'!E19</f>
        <v>0</v>
      </c>
      <c r="F18" s="169">
        <f t="shared" si="3"/>
        <v>0</v>
      </c>
      <c r="G18" s="170">
        <f t="shared" si="1"/>
        <v>0</v>
      </c>
      <c r="H18" s="171">
        <f t="shared" si="2"/>
        <v>0</v>
      </c>
    </row>
    <row r="19" spans="1:8" ht="21.75" customHeight="1" thickBot="1" x14ac:dyDescent="0.25">
      <c r="A19" s="360" t="s">
        <v>41</v>
      </c>
      <c r="B19" s="392">
        <f>'Begr.-Rechner BIO'!B20</f>
        <v>4.5449999999999999</v>
      </c>
      <c r="C19" s="393">
        <f>'Begr.-Rechner BIO'!C20</f>
        <v>25</v>
      </c>
      <c r="D19" s="361">
        <f t="shared" si="0"/>
        <v>113.625</v>
      </c>
      <c r="E19" s="394">
        <f>'Begr.-Rechner BIO'!E20</f>
        <v>0</v>
      </c>
      <c r="F19" s="193">
        <f t="shared" si="3"/>
        <v>0</v>
      </c>
      <c r="G19" s="194">
        <f t="shared" si="1"/>
        <v>0</v>
      </c>
      <c r="H19" s="171">
        <f t="shared" si="2"/>
        <v>0</v>
      </c>
    </row>
    <row r="20" spans="1:8" ht="21.75" customHeight="1" thickBot="1" x14ac:dyDescent="0.25">
      <c r="A20" s="360" t="s">
        <v>43</v>
      </c>
      <c r="B20" s="392">
        <f>'Begr.-Rechner BIO'!B21</f>
        <v>8.5599999999999987</v>
      </c>
      <c r="C20" s="393">
        <f>'Begr.-Rechner BIO'!C21</f>
        <v>13</v>
      </c>
      <c r="D20" s="361">
        <f t="shared" si="0"/>
        <v>111.27999999999999</v>
      </c>
      <c r="E20" s="394">
        <f>'Begr.-Rechner BIO'!E21</f>
        <v>0</v>
      </c>
      <c r="F20" s="193">
        <f t="shared" si="3"/>
        <v>0</v>
      </c>
      <c r="G20" s="194">
        <f t="shared" si="1"/>
        <v>0</v>
      </c>
      <c r="H20" s="171">
        <f t="shared" si="2"/>
        <v>0</v>
      </c>
    </row>
    <row r="21" spans="1:8" ht="21.75" customHeight="1" thickBot="1" x14ac:dyDescent="0.25">
      <c r="A21" s="360" t="s">
        <v>45</v>
      </c>
      <c r="B21" s="392">
        <f>'Begr.-Rechner BIO'!B22</f>
        <v>3.25</v>
      </c>
      <c r="C21" s="393">
        <f>'Begr.-Rechner BIO'!C22</f>
        <v>70</v>
      </c>
      <c r="D21" s="361">
        <f t="shared" si="0"/>
        <v>227.5</v>
      </c>
      <c r="E21" s="394">
        <f>'Begr.-Rechner BIO'!E22</f>
        <v>0</v>
      </c>
      <c r="F21" s="193">
        <f t="shared" si="3"/>
        <v>0</v>
      </c>
      <c r="G21" s="194">
        <f t="shared" si="1"/>
        <v>0</v>
      </c>
      <c r="H21" s="171">
        <f t="shared" si="2"/>
        <v>0</v>
      </c>
    </row>
    <row r="22" spans="1:8" ht="21.75" customHeight="1" thickBot="1" x14ac:dyDescent="0.25">
      <c r="A22" s="360" t="s">
        <v>48</v>
      </c>
      <c r="B22" s="392">
        <f>'Begr.-Rechner BIO'!B23</f>
        <v>8.58</v>
      </c>
      <c r="C22" s="393">
        <f>'Begr.-Rechner BIO'!C23</f>
        <v>20</v>
      </c>
      <c r="D22" s="361">
        <f t="shared" si="0"/>
        <v>171.6</v>
      </c>
      <c r="E22" s="394">
        <f>'Begr.-Rechner BIO'!E23</f>
        <v>0</v>
      </c>
      <c r="F22" s="193">
        <f t="shared" si="3"/>
        <v>0</v>
      </c>
      <c r="G22" s="194">
        <f t="shared" si="1"/>
        <v>0</v>
      </c>
      <c r="H22" s="171">
        <f t="shared" si="2"/>
        <v>0</v>
      </c>
    </row>
    <row r="23" spans="1:8" ht="21.75" customHeight="1" thickBot="1" x14ac:dyDescent="0.25">
      <c r="A23" s="401" t="s">
        <v>579</v>
      </c>
      <c r="B23" s="392">
        <f>'Begr.-Rechner BIO'!B24</f>
        <v>2.4300000000000002</v>
      </c>
      <c r="C23" s="393">
        <f>'Begr.-Rechner BIO'!C24</f>
        <v>150</v>
      </c>
      <c r="D23" s="367">
        <f t="shared" si="0"/>
        <v>364.5</v>
      </c>
      <c r="E23" s="394">
        <f>'Begr.-Rechner BIO'!E24</f>
        <v>0</v>
      </c>
      <c r="F23" s="193">
        <f t="shared" si="3"/>
        <v>0</v>
      </c>
      <c r="G23" s="194">
        <f t="shared" si="1"/>
        <v>0</v>
      </c>
      <c r="H23" s="171">
        <f t="shared" si="2"/>
        <v>0</v>
      </c>
    </row>
    <row r="24" spans="1:8" ht="21.75" customHeight="1" thickBot="1" x14ac:dyDescent="0.25">
      <c r="A24" s="355" t="s">
        <v>407</v>
      </c>
      <c r="B24" s="392">
        <f>'Begr.-Rechner BIO'!B25</f>
        <v>2.15</v>
      </c>
      <c r="C24" s="393">
        <f>'Begr.-Rechner BIO'!C25</f>
        <v>120</v>
      </c>
      <c r="D24" s="356">
        <f t="shared" si="0"/>
        <v>258</v>
      </c>
      <c r="E24" s="394">
        <f>'Begr.-Rechner BIO'!E25</f>
        <v>0</v>
      </c>
      <c r="F24" s="193">
        <f t="shared" si="3"/>
        <v>0</v>
      </c>
      <c r="G24" s="194">
        <f t="shared" si="1"/>
        <v>0</v>
      </c>
      <c r="H24" s="171">
        <f t="shared" si="2"/>
        <v>0</v>
      </c>
    </row>
    <row r="25" spans="1:8" ht="21.75" customHeight="1" thickBot="1" x14ac:dyDescent="0.25">
      <c r="A25" s="365" t="s">
        <v>54</v>
      </c>
      <c r="B25" s="392">
        <f>'Begr.-Rechner BIO'!B26</f>
        <v>2.59</v>
      </c>
      <c r="C25" s="393">
        <f>'Begr.-Rechner BIO'!C26</f>
        <v>15</v>
      </c>
      <c r="D25" s="358">
        <f t="shared" si="0"/>
        <v>38.849999999999994</v>
      </c>
      <c r="E25" s="394">
        <f>'Begr.-Rechner BIO'!E26</f>
        <v>0</v>
      </c>
      <c r="F25" s="193">
        <f t="shared" si="3"/>
        <v>0</v>
      </c>
      <c r="G25" s="194">
        <f t="shared" si="1"/>
        <v>0</v>
      </c>
      <c r="H25" s="171">
        <f t="shared" si="2"/>
        <v>0</v>
      </c>
    </row>
    <row r="26" spans="1:8" ht="21.75" customHeight="1" thickBot="1" x14ac:dyDescent="0.25">
      <c r="A26" s="399" t="s">
        <v>56</v>
      </c>
      <c r="B26" s="392">
        <f>'Begr.-Rechner BIO'!B27</f>
        <v>3.22</v>
      </c>
      <c r="C26" s="393">
        <f>'Begr.-Rechner BIO'!C27</f>
        <v>20</v>
      </c>
      <c r="D26" s="361">
        <f t="shared" si="0"/>
        <v>64.400000000000006</v>
      </c>
      <c r="E26" s="394">
        <f>'Begr.-Rechner BIO'!E27</f>
        <v>0</v>
      </c>
      <c r="F26" s="193">
        <f t="shared" si="3"/>
        <v>0</v>
      </c>
      <c r="G26" s="194">
        <f t="shared" si="1"/>
        <v>0</v>
      </c>
      <c r="H26" s="171">
        <f t="shared" si="2"/>
        <v>0</v>
      </c>
    </row>
    <row r="27" spans="1:8" ht="21.75" customHeight="1" thickBot="1" x14ac:dyDescent="0.25">
      <c r="A27" s="368" t="s">
        <v>580</v>
      </c>
      <c r="B27" s="392">
        <f>'Begr.-Rechner BIO'!B28</f>
        <v>5.28</v>
      </c>
      <c r="C27" s="393">
        <f>'Begr.-Rechner BIO'!C28</f>
        <v>40</v>
      </c>
      <c r="D27" s="356">
        <f t="shared" si="0"/>
        <v>211.20000000000002</v>
      </c>
      <c r="E27" s="394">
        <f>'Begr.-Rechner BIO'!E28</f>
        <v>0</v>
      </c>
      <c r="F27" s="193">
        <f t="shared" si="3"/>
        <v>0</v>
      </c>
      <c r="G27" s="194">
        <f t="shared" si="1"/>
        <v>0</v>
      </c>
      <c r="H27" s="171">
        <f t="shared" si="2"/>
        <v>0</v>
      </c>
    </row>
    <row r="28" spans="1:8" ht="21.75" customHeight="1" thickBot="1" x14ac:dyDescent="0.25">
      <c r="A28" s="368" t="s">
        <v>445</v>
      </c>
      <c r="B28" s="392">
        <f>'Begr.-Rechner BIO'!B29</f>
        <v>3</v>
      </c>
      <c r="C28" s="393">
        <f>'Begr.-Rechner BIO'!C29</f>
        <v>25</v>
      </c>
      <c r="D28" s="356">
        <f t="shared" si="0"/>
        <v>75</v>
      </c>
      <c r="E28" s="394">
        <f>'Begr.-Rechner BIO'!E29</f>
        <v>0</v>
      </c>
      <c r="F28" s="193">
        <f t="shared" si="3"/>
        <v>0</v>
      </c>
      <c r="G28" s="194">
        <f t="shared" si="1"/>
        <v>0</v>
      </c>
      <c r="H28" s="171">
        <f t="shared" si="2"/>
        <v>0</v>
      </c>
    </row>
    <row r="29" spans="1:8" ht="21.75" customHeight="1" thickBot="1" x14ac:dyDescent="0.25">
      <c r="A29" s="360" t="s">
        <v>61</v>
      </c>
      <c r="B29" s="392">
        <f>'Begr.-Rechner BIO'!B30</f>
        <v>1.88</v>
      </c>
      <c r="C29" s="393">
        <f>'Begr.-Rechner BIO'!C30</f>
        <v>110</v>
      </c>
      <c r="D29" s="361">
        <f t="shared" si="0"/>
        <v>206.79999999999998</v>
      </c>
      <c r="E29" s="394">
        <f>'Begr.-Rechner BIO'!E30</f>
        <v>0</v>
      </c>
      <c r="F29" s="193">
        <f t="shared" si="3"/>
        <v>0</v>
      </c>
      <c r="G29" s="194">
        <f t="shared" si="1"/>
        <v>0</v>
      </c>
      <c r="H29" s="171">
        <f t="shared" si="2"/>
        <v>0</v>
      </c>
    </row>
    <row r="30" spans="1:8" ht="21.75" customHeight="1" thickBot="1" x14ac:dyDescent="0.25">
      <c r="A30" s="360" t="s">
        <v>63</v>
      </c>
      <c r="B30" s="392">
        <f>'Begr.-Rechner BIO'!B31</f>
        <v>12.175000000000001</v>
      </c>
      <c r="C30" s="393">
        <f>'Begr.-Rechner BIO'!C31</f>
        <v>12</v>
      </c>
      <c r="D30" s="361">
        <f t="shared" si="0"/>
        <v>146.10000000000002</v>
      </c>
      <c r="E30" s="394">
        <f>'Begr.-Rechner BIO'!E31</f>
        <v>0</v>
      </c>
      <c r="F30" s="193">
        <f t="shared" si="3"/>
        <v>0</v>
      </c>
      <c r="G30" s="194">
        <f t="shared" si="1"/>
        <v>0</v>
      </c>
      <c r="H30" s="171">
        <f t="shared" si="2"/>
        <v>0</v>
      </c>
    </row>
    <row r="31" spans="1:8" ht="21.75" customHeight="1" thickBot="1" x14ac:dyDescent="0.25">
      <c r="A31" s="384" t="s">
        <v>67</v>
      </c>
      <c r="B31" s="392">
        <f>'Begr.-Rechner BIO'!B32</f>
        <v>2.7050000000000001</v>
      </c>
      <c r="C31" s="393">
        <f>'Begr.-Rechner BIO'!C32</f>
        <v>80</v>
      </c>
      <c r="D31" s="367">
        <f t="shared" si="0"/>
        <v>216.4</v>
      </c>
      <c r="E31" s="394">
        <f>'Begr.-Rechner BIO'!E32</f>
        <v>0</v>
      </c>
      <c r="F31" s="186">
        <f t="shared" si="3"/>
        <v>0</v>
      </c>
      <c r="G31" s="187">
        <f t="shared" si="1"/>
        <v>0</v>
      </c>
      <c r="H31" s="308">
        <f t="shared" si="2"/>
        <v>0</v>
      </c>
    </row>
    <row r="32" spans="1:8" ht="21.75" customHeight="1" thickTop="1" thickBot="1" x14ac:dyDescent="0.25">
      <c r="A32" s="370" t="s">
        <v>595</v>
      </c>
      <c r="B32" s="392">
        <f>'Begr.-Rechner BIO'!B33</f>
        <v>0</v>
      </c>
      <c r="C32" s="393">
        <f>'Begr.-Rechner BIO'!C33</f>
        <v>0</v>
      </c>
      <c r="D32" s="371">
        <f t="shared" ref="D32:D38" si="4">IF(ISERROR(C32*B32),0,C32*B32)</f>
        <v>0</v>
      </c>
      <c r="E32" s="394">
        <f>'Begr.-Rechner BIO'!E33</f>
        <v>0</v>
      </c>
      <c r="F32" s="309">
        <f t="shared" si="3"/>
        <v>0</v>
      </c>
      <c r="G32" s="310">
        <f t="shared" si="1"/>
        <v>0</v>
      </c>
      <c r="H32" s="311">
        <f t="shared" si="2"/>
        <v>0</v>
      </c>
    </row>
    <row r="33" spans="1:8" ht="21.75" customHeight="1" thickBot="1" x14ac:dyDescent="0.25">
      <c r="A33" s="372" t="s">
        <v>596</v>
      </c>
      <c r="B33" s="392">
        <f>'Begr.-Rechner BIO'!B34</f>
        <v>0</v>
      </c>
      <c r="C33" s="393">
        <f>'Begr.-Rechner BIO'!C34</f>
        <v>0</v>
      </c>
      <c r="D33" s="361">
        <f t="shared" si="4"/>
        <v>0</v>
      </c>
      <c r="E33" s="394">
        <f>'Begr.-Rechner BIO'!E34</f>
        <v>0</v>
      </c>
      <c r="F33" s="193">
        <f t="shared" si="3"/>
        <v>0</v>
      </c>
      <c r="G33" s="194">
        <f t="shared" si="1"/>
        <v>0</v>
      </c>
      <c r="H33" s="312">
        <f t="shared" si="2"/>
        <v>0</v>
      </c>
    </row>
    <row r="34" spans="1:8" ht="21.75" customHeight="1" thickBot="1" x14ac:dyDescent="0.25">
      <c r="A34" s="372" t="s">
        <v>597</v>
      </c>
      <c r="B34" s="392">
        <f>'Begr.-Rechner BIO'!B35</f>
        <v>0</v>
      </c>
      <c r="C34" s="393">
        <f>'Begr.-Rechner BIO'!C35</f>
        <v>0</v>
      </c>
      <c r="D34" s="361">
        <f t="shared" si="4"/>
        <v>0</v>
      </c>
      <c r="E34" s="394">
        <f>'Begr.-Rechner BIO'!E35</f>
        <v>0</v>
      </c>
      <c r="F34" s="193">
        <f t="shared" si="3"/>
        <v>0</v>
      </c>
      <c r="G34" s="194">
        <f t="shared" si="1"/>
        <v>0</v>
      </c>
      <c r="H34" s="312">
        <f t="shared" si="2"/>
        <v>0</v>
      </c>
    </row>
    <row r="35" spans="1:8" ht="21.75" customHeight="1" thickBot="1" x14ac:dyDescent="0.25">
      <c r="A35" s="372" t="s">
        <v>598</v>
      </c>
      <c r="B35" s="392">
        <f>'Begr.-Rechner BIO'!B36</f>
        <v>0</v>
      </c>
      <c r="C35" s="393">
        <f>'Begr.-Rechner BIO'!C36</f>
        <v>0</v>
      </c>
      <c r="D35" s="361">
        <f t="shared" si="4"/>
        <v>0</v>
      </c>
      <c r="E35" s="394">
        <f>'Begr.-Rechner BIO'!E36</f>
        <v>0</v>
      </c>
      <c r="F35" s="193">
        <f t="shared" si="3"/>
        <v>0</v>
      </c>
      <c r="G35" s="194">
        <f t="shared" si="1"/>
        <v>0</v>
      </c>
      <c r="H35" s="312">
        <f t="shared" si="2"/>
        <v>0</v>
      </c>
    </row>
    <row r="36" spans="1:8" ht="21.75" customHeight="1" thickBot="1" x14ac:dyDescent="0.25">
      <c r="A36" s="372" t="s">
        <v>599</v>
      </c>
      <c r="B36" s="392">
        <f>'Begr.-Rechner BIO'!B37</f>
        <v>0</v>
      </c>
      <c r="C36" s="393">
        <f>'Begr.-Rechner BIO'!C37</f>
        <v>0</v>
      </c>
      <c r="D36" s="361">
        <f t="shared" si="4"/>
        <v>0</v>
      </c>
      <c r="E36" s="394">
        <f>'Begr.-Rechner BIO'!E37</f>
        <v>0</v>
      </c>
      <c r="F36" s="193">
        <f t="shared" si="3"/>
        <v>0</v>
      </c>
      <c r="G36" s="194">
        <f t="shared" si="1"/>
        <v>0</v>
      </c>
      <c r="H36" s="312">
        <f t="shared" si="2"/>
        <v>0</v>
      </c>
    </row>
    <row r="37" spans="1:8" ht="21.75" customHeight="1" thickBot="1" x14ac:dyDescent="0.25">
      <c r="A37" s="372" t="s">
        <v>600</v>
      </c>
      <c r="B37" s="392">
        <f>'Begr.-Rechner BIO'!B38</f>
        <v>0</v>
      </c>
      <c r="C37" s="393">
        <f>'Begr.-Rechner BIO'!C38</f>
        <v>0</v>
      </c>
      <c r="D37" s="361">
        <f t="shared" si="4"/>
        <v>0</v>
      </c>
      <c r="E37" s="394">
        <f>'Begr.-Rechner BIO'!E38</f>
        <v>0</v>
      </c>
      <c r="F37" s="193">
        <f t="shared" si="3"/>
        <v>0</v>
      </c>
      <c r="G37" s="194">
        <f t="shared" si="1"/>
        <v>0</v>
      </c>
      <c r="H37" s="312">
        <f t="shared" si="2"/>
        <v>0</v>
      </c>
    </row>
    <row r="38" spans="1:8" ht="21.75" customHeight="1" thickBot="1" x14ac:dyDescent="0.25">
      <c r="A38" s="373" t="s">
        <v>601</v>
      </c>
      <c r="B38" s="392">
        <f>'Begr.-Rechner BIO'!B39</f>
        <v>0</v>
      </c>
      <c r="C38" s="393">
        <f>'Begr.-Rechner BIO'!C39</f>
        <v>0</v>
      </c>
      <c r="D38" s="402">
        <f t="shared" si="4"/>
        <v>0</v>
      </c>
      <c r="E38" s="394">
        <f>'Begr.-Rechner BIO'!E39</f>
        <v>0</v>
      </c>
      <c r="F38" s="316">
        <f t="shared" si="3"/>
        <v>0</v>
      </c>
      <c r="G38" s="317">
        <f t="shared" si="1"/>
        <v>0</v>
      </c>
      <c r="H38" s="318">
        <f t="shared" si="2"/>
        <v>0</v>
      </c>
    </row>
    <row r="39" spans="1:8" ht="32.25" thickTop="1" thickBot="1" x14ac:dyDescent="0.25">
      <c r="A39" s="362" t="s">
        <v>641</v>
      </c>
      <c r="B39" s="403">
        <f>'Begr.-Rechner BIO'!B42</f>
        <v>3.63</v>
      </c>
      <c r="C39" s="404">
        <f>'Begr.-Rechner BIO'!C42</f>
        <v>25</v>
      </c>
      <c r="D39" s="283">
        <f t="shared" ref="D39:D51" si="5">IF(ISERROR(C39*B39),0,C39*B39)</f>
        <v>90.75</v>
      </c>
      <c r="E39" s="348">
        <f>'Begr.-Rechner BIO'!E42</f>
        <v>0</v>
      </c>
      <c r="F39" s="165">
        <f t="shared" ref="F39:F50" si="6">IF(ISERROR(E39*B39),0,(E39*B39))</f>
        <v>0</v>
      </c>
      <c r="G39" s="166">
        <f t="shared" ref="G39:G51" si="7">IF(ISERROR(E39/C39),0,(E39/C39))</f>
        <v>0</v>
      </c>
      <c r="H39" s="167">
        <f t="shared" ref="H39:H51" si="8">IF(ISERROR($I$2*E39),0,($I$2*E39))</f>
        <v>0</v>
      </c>
    </row>
    <row r="40" spans="1:8" ht="31.5" thickBot="1" x14ac:dyDescent="0.25">
      <c r="A40" s="363" t="s">
        <v>642</v>
      </c>
      <c r="B40" s="403">
        <f>'Begr.-Rechner BIO'!B43</f>
        <v>5.22</v>
      </c>
      <c r="C40" s="404">
        <f>'Begr.-Rechner BIO'!C43</f>
        <v>20</v>
      </c>
      <c r="D40" s="284">
        <f t="shared" si="5"/>
        <v>104.39999999999999</v>
      </c>
      <c r="E40" s="348">
        <f>'Begr.-Rechner BIO'!E43</f>
        <v>0</v>
      </c>
      <c r="F40" s="196">
        <f t="shared" si="6"/>
        <v>0</v>
      </c>
      <c r="G40" s="173">
        <f t="shared" si="7"/>
        <v>0</v>
      </c>
      <c r="H40" s="174">
        <f t="shared" si="8"/>
        <v>0</v>
      </c>
    </row>
    <row r="41" spans="1:8" ht="31.5" thickBot="1" x14ac:dyDescent="0.25">
      <c r="A41" s="363" t="s">
        <v>643</v>
      </c>
      <c r="B41" s="403">
        <f>'Begr.-Rechner BIO'!B44</f>
        <v>2.31</v>
      </c>
      <c r="C41" s="404" t="str">
        <f>'Begr.-Rechner BIO'!C44</f>
        <v>110</v>
      </c>
      <c r="D41" s="284">
        <f t="shared" si="5"/>
        <v>254.1</v>
      </c>
      <c r="E41" s="348">
        <f>'Begr.-Rechner BIO'!E44</f>
        <v>0</v>
      </c>
      <c r="F41" s="196">
        <f t="shared" si="6"/>
        <v>0</v>
      </c>
      <c r="G41" s="173">
        <f t="shared" si="7"/>
        <v>0</v>
      </c>
      <c r="H41" s="174">
        <f t="shared" si="8"/>
        <v>0</v>
      </c>
    </row>
    <row r="42" spans="1:8" ht="31.5" thickBot="1" x14ac:dyDescent="0.25">
      <c r="A42" s="359" t="s">
        <v>644</v>
      </c>
      <c r="B42" s="403">
        <f>'Begr.-Rechner BIO'!B45</f>
        <v>6.47</v>
      </c>
      <c r="C42" s="404" t="str">
        <f>'Begr.-Rechner BIO'!C45</f>
        <v>30</v>
      </c>
      <c r="D42" s="284">
        <f t="shared" si="5"/>
        <v>194.1</v>
      </c>
      <c r="E42" s="348">
        <f>'Begr.-Rechner BIO'!E45</f>
        <v>0</v>
      </c>
      <c r="F42" s="196">
        <f t="shared" si="6"/>
        <v>0</v>
      </c>
      <c r="G42" s="173">
        <f t="shared" si="7"/>
        <v>0</v>
      </c>
      <c r="H42" s="174">
        <f t="shared" si="8"/>
        <v>0</v>
      </c>
    </row>
    <row r="43" spans="1:8" ht="21.75" customHeight="1" thickBot="1" x14ac:dyDescent="0.25">
      <c r="A43" s="359" t="s">
        <v>645</v>
      </c>
      <c r="B43" s="403">
        <f>'Begr.-Rechner BIO'!B46</f>
        <v>3.84</v>
      </c>
      <c r="C43" s="404">
        <f>'Begr.-Rechner BIO'!C46</f>
        <v>25</v>
      </c>
      <c r="D43" s="284">
        <f t="shared" si="5"/>
        <v>96</v>
      </c>
      <c r="E43" s="348">
        <f>'Begr.-Rechner BIO'!E46</f>
        <v>0</v>
      </c>
      <c r="F43" s="196">
        <f t="shared" si="6"/>
        <v>0</v>
      </c>
      <c r="G43" s="173">
        <f t="shared" si="7"/>
        <v>0</v>
      </c>
      <c r="H43" s="174">
        <f t="shared" si="8"/>
        <v>0</v>
      </c>
    </row>
    <row r="44" spans="1:8" ht="21.75" customHeight="1" thickBot="1" x14ac:dyDescent="0.25">
      <c r="A44" s="363" t="s">
        <v>646</v>
      </c>
      <c r="B44" s="403">
        <f>'Begr.-Rechner BIO'!B47</f>
        <v>1.9</v>
      </c>
      <c r="C44" s="404">
        <f>'Begr.-Rechner BIO'!C47</f>
        <v>110</v>
      </c>
      <c r="D44" s="284">
        <f t="shared" si="5"/>
        <v>209</v>
      </c>
      <c r="E44" s="348">
        <f>'Begr.-Rechner BIO'!E47</f>
        <v>0</v>
      </c>
      <c r="F44" s="196">
        <f t="shared" si="6"/>
        <v>0</v>
      </c>
      <c r="G44" s="173">
        <f t="shared" si="7"/>
        <v>0</v>
      </c>
      <c r="H44" s="174">
        <f t="shared" si="8"/>
        <v>0</v>
      </c>
    </row>
    <row r="45" spans="1:8" ht="21.75" customHeight="1" thickBot="1" x14ac:dyDescent="0.25">
      <c r="A45" s="363" t="s">
        <v>647</v>
      </c>
      <c r="B45" s="403">
        <f>'Begr.-Rechner BIO'!B48</f>
        <v>4.62</v>
      </c>
      <c r="C45" s="404">
        <f>'Begr.-Rechner BIO'!C48</f>
        <v>25</v>
      </c>
      <c r="D45" s="284">
        <f t="shared" si="5"/>
        <v>115.5</v>
      </c>
      <c r="E45" s="348">
        <f>'Begr.-Rechner BIO'!E48</f>
        <v>0</v>
      </c>
      <c r="F45" s="196">
        <f t="shared" si="6"/>
        <v>0</v>
      </c>
      <c r="G45" s="173">
        <f t="shared" si="7"/>
        <v>0</v>
      </c>
      <c r="H45" s="174">
        <f t="shared" si="8"/>
        <v>0</v>
      </c>
    </row>
    <row r="46" spans="1:8" ht="21.75" customHeight="1" thickBot="1" x14ac:dyDescent="0.25">
      <c r="A46" s="363" t="s">
        <v>648</v>
      </c>
      <c r="B46" s="403">
        <f>'Begr.-Rechner BIO'!B49</f>
        <v>6.42</v>
      </c>
      <c r="C46" s="404">
        <f>'Begr.-Rechner BIO'!C49</f>
        <v>12</v>
      </c>
      <c r="D46" s="284">
        <f t="shared" si="5"/>
        <v>77.039999999999992</v>
      </c>
      <c r="E46" s="348">
        <f>'Begr.-Rechner BIO'!E49</f>
        <v>0</v>
      </c>
      <c r="F46" s="196">
        <f t="shared" si="6"/>
        <v>0</v>
      </c>
      <c r="G46" s="173">
        <f t="shared" si="7"/>
        <v>0</v>
      </c>
      <c r="H46" s="174">
        <f t="shared" si="8"/>
        <v>0</v>
      </c>
    </row>
    <row r="47" spans="1:8" ht="21.75" customHeight="1" thickBot="1" x14ac:dyDescent="0.25">
      <c r="A47" s="363" t="s">
        <v>649</v>
      </c>
      <c r="B47" s="403">
        <f>'Begr.-Rechner BIO'!B50</f>
        <v>6.2</v>
      </c>
      <c r="C47" s="404" t="str">
        <f>'Begr.-Rechner BIO'!C50</f>
        <v>25</v>
      </c>
      <c r="D47" s="284">
        <f t="shared" si="5"/>
        <v>155</v>
      </c>
      <c r="E47" s="348">
        <f>'Begr.-Rechner BIO'!E50</f>
        <v>0</v>
      </c>
      <c r="F47" s="196">
        <f t="shared" si="6"/>
        <v>0</v>
      </c>
      <c r="G47" s="173">
        <f t="shared" si="7"/>
        <v>0</v>
      </c>
      <c r="H47" s="174">
        <f t="shared" si="8"/>
        <v>0</v>
      </c>
    </row>
    <row r="48" spans="1:8" ht="31.5" thickBot="1" x14ac:dyDescent="0.25">
      <c r="A48" s="359" t="s">
        <v>652</v>
      </c>
      <c r="B48" s="403">
        <f>'Begr.-Rechner BIO'!B51</f>
        <v>5</v>
      </c>
      <c r="C48" s="404" t="str">
        <f>'Begr.-Rechner BIO'!C51</f>
        <v>35</v>
      </c>
      <c r="D48" s="284">
        <f t="shared" si="5"/>
        <v>175</v>
      </c>
      <c r="E48" s="348">
        <f>'Begr.-Rechner BIO'!E51</f>
        <v>0</v>
      </c>
      <c r="F48" s="196">
        <f t="shared" si="6"/>
        <v>0</v>
      </c>
      <c r="G48" s="173">
        <f t="shared" si="7"/>
        <v>0</v>
      </c>
      <c r="H48" s="174">
        <f t="shared" si="8"/>
        <v>0</v>
      </c>
    </row>
    <row r="49" spans="1:8" ht="21.75" customHeight="1" thickBot="1" x14ac:dyDescent="0.25">
      <c r="A49" s="363" t="s">
        <v>650</v>
      </c>
      <c r="B49" s="403">
        <f>'Begr.-Rechner BIO'!B52</f>
        <v>3.65</v>
      </c>
      <c r="C49" s="404" t="str">
        <f>'Begr.-Rechner BIO'!C52</f>
        <v>70</v>
      </c>
      <c r="D49" s="284">
        <f t="shared" si="5"/>
        <v>255.5</v>
      </c>
      <c r="E49" s="348">
        <f>'Begr.-Rechner BIO'!E52</f>
        <v>0</v>
      </c>
      <c r="F49" s="196">
        <f t="shared" si="6"/>
        <v>0</v>
      </c>
      <c r="G49" s="173">
        <f t="shared" si="7"/>
        <v>0</v>
      </c>
      <c r="H49" s="174">
        <f t="shared" si="8"/>
        <v>0</v>
      </c>
    </row>
    <row r="50" spans="1:8" ht="31.5" thickBot="1" x14ac:dyDescent="0.25">
      <c r="A50" s="399" t="s">
        <v>651</v>
      </c>
      <c r="B50" s="403">
        <f>'Begr.-Rechner BIO'!B53</f>
        <v>3.75</v>
      </c>
      <c r="C50" s="404" t="str">
        <f>'Begr.-Rechner BIO'!C53</f>
        <v>70</v>
      </c>
      <c r="D50" s="285">
        <f t="shared" si="5"/>
        <v>262.5</v>
      </c>
      <c r="E50" s="348">
        <f>'Begr.-Rechner BIO'!E53</f>
        <v>0</v>
      </c>
      <c r="F50" s="197">
        <f t="shared" si="6"/>
        <v>0</v>
      </c>
      <c r="G50" s="170">
        <f t="shared" si="7"/>
        <v>0</v>
      </c>
      <c r="H50" s="171">
        <f t="shared" si="8"/>
        <v>0</v>
      </c>
    </row>
    <row r="51" spans="1:8" ht="39.75" customHeight="1" thickBot="1" x14ac:dyDescent="0.25">
      <c r="A51" s="388" t="s">
        <v>602</v>
      </c>
      <c r="B51" s="403">
        <f>'Begr.-Rechner BIO'!B54</f>
        <v>0</v>
      </c>
      <c r="C51" s="404">
        <f>'Begr.-Rechner BIO'!C54</f>
        <v>0</v>
      </c>
      <c r="D51" s="286">
        <f t="shared" si="5"/>
        <v>0</v>
      </c>
      <c r="E51" s="348">
        <f>'Begr.-Rechner BIO'!E54</f>
        <v>0</v>
      </c>
      <c r="F51" s="189">
        <f t="shared" ref="F51" si="9">IF(ISERROR(E51*B51),0,(E51*B51))</f>
        <v>0</v>
      </c>
      <c r="G51" s="190">
        <f t="shared" si="7"/>
        <v>0</v>
      </c>
      <c r="H51" s="191">
        <f t="shared" si="8"/>
        <v>0</v>
      </c>
    </row>
    <row r="52" spans="1:8" ht="14.25" x14ac:dyDescent="0.2">
      <c r="B52" s="19"/>
    </row>
    <row r="53" spans="1:8" ht="14.25" customHeight="1" x14ac:dyDescent="0.2">
      <c r="A53" s="405"/>
      <c r="B53" s="19"/>
    </row>
    <row r="54" spans="1:8" ht="14.25" x14ac:dyDescent="0.2">
      <c r="A54" s="406"/>
      <c r="B54" s="19"/>
    </row>
    <row r="55" spans="1:8" ht="14.25" x14ac:dyDescent="0.2">
      <c r="A55" s="407"/>
      <c r="B55" s="19"/>
    </row>
    <row r="56" spans="1:8" ht="14.25" x14ac:dyDescent="0.2">
      <c r="A56" s="408"/>
      <c r="B56" s="19"/>
    </row>
    <row r="57" spans="1:8" ht="14.25" x14ac:dyDescent="0.2">
      <c r="B57" s="19"/>
    </row>
    <row r="58" spans="1:8" ht="14.25" x14ac:dyDescent="0.2">
      <c r="B58" s="19"/>
    </row>
    <row r="59" spans="1:8" ht="14.25" x14ac:dyDescent="0.2">
      <c r="B59" s="19"/>
    </row>
    <row r="60" spans="1:8" ht="14.25" x14ac:dyDescent="0.2">
      <c r="B60" s="19"/>
    </row>
    <row r="61" spans="1:8" ht="14.25" x14ac:dyDescent="0.2">
      <c r="B61" s="19"/>
    </row>
    <row r="62" spans="1:8" ht="14.25" x14ac:dyDescent="0.2">
      <c r="B62" s="19"/>
    </row>
    <row r="63" spans="1:8" ht="14.25" x14ac:dyDescent="0.2">
      <c r="B63" s="19"/>
    </row>
    <row r="64" spans="1:8" ht="14.25" x14ac:dyDescent="0.2">
      <c r="B64" s="19"/>
    </row>
    <row r="65" s="19" customFormat="1" ht="14.25" x14ac:dyDescent="0.2"/>
    <row r="66" s="19" customFormat="1" ht="14.25" x14ac:dyDescent="0.2"/>
    <row r="67" s="19" customFormat="1" ht="14.25" x14ac:dyDescent="0.2"/>
    <row r="68" s="19" customFormat="1" ht="14.25" x14ac:dyDescent="0.2"/>
    <row r="69" s="19" customFormat="1" ht="14.25" x14ac:dyDescent="0.2"/>
    <row r="70" s="19" customFormat="1" ht="14.25" x14ac:dyDescent="0.2"/>
    <row r="71" s="19" customFormat="1" ht="14.25" x14ac:dyDescent="0.2"/>
    <row r="72" s="19" customFormat="1" ht="14.25" x14ac:dyDescent="0.2"/>
    <row r="73" s="19" customFormat="1" ht="14.25" x14ac:dyDescent="0.2"/>
    <row r="74" s="19" customFormat="1" ht="14.25" x14ac:dyDescent="0.2"/>
    <row r="75" s="19" customFormat="1" ht="14.25" x14ac:dyDescent="0.2"/>
    <row r="76" s="19" customFormat="1" ht="14.25" x14ac:dyDescent="0.2"/>
    <row r="77" s="19" customFormat="1" ht="14.25" x14ac:dyDescent="0.2"/>
    <row r="78" s="19" customFormat="1" ht="14.25" x14ac:dyDescent="0.2"/>
    <row r="79" s="19" customFormat="1" ht="14.25" x14ac:dyDescent="0.2"/>
    <row r="80" s="19" customFormat="1" ht="14.25" x14ac:dyDescent="0.2"/>
    <row r="81" s="19" customFormat="1" ht="14.25" x14ac:dyDescent="0.2"/>
    <row r="82" s="19" customFormat="1" ht="14.25" x14ac:dyDescent="0.2"/>
    <row r="83" s="19" customFormat="1" ht="14.25" x14ac:dyDescent="0.2"/>
    <row r="84" s="19" customFormat="1" ht="14.25" x14ac:dyDescent="0.2"/>
    <row r="85" s="19" customFormat="1" ht="14.25" x14ac:dyDescent="0.2"/>
    <row r="86" s="19" customFormat="1" ht="14.25" x14ac:dyDescent="0.2"/>
    <row r="87" s="19" customFormat="1" ht="14.25" x14ac:dyDescent="0.2"/>
    <row r="88" s="19" customFormat="1" ht="14.25" x14ac:dyDescent="0.2"/>
    <row r="89" s="19" customFormat="1" ht="14.25" x14ac:dyDescent="0.2"/>
    <row r="90" s="19" customFormat="1" ht="14.25" x14ac:dyDescent="0.2"/>
    <row r="91" s="19" customFormat="1" ht="14.25" x14ac:dyDescent="0.2"/>
    <row r="92" s="19" customFormat="1" ht="14.25" x14ac:dyDescent="0.2"/>
    <row r="93" s="19" customFormat="1" ht="14.25" x14ac:dyDescent="0.2"/>
    <row r="94" s="19" customFormat="1" ht="14.25" x14ac:dyDescent="0.2"/>
    <row r="95" s="19" customFormat="1" ht="14.25" x14ac:dyDescent="0.2"/>
    <row r="96" s="19" customFormat="1" ht="14.25" x14ac:dyDescent="0.2"/>
    <row r="97" s="19" customFormat="1" ht="14.25" x14ac:dyDescent="0.2"/>
    <row r="98" s="19" customFormat="1" ht="14.25" x14ac:dyDescent="0.2"/>
    <row r="99" s="19" customFormat="1" ht="14.25" x14ac:dyDescent="0.2"/>
    <row r="100" s="19" customFormat="1" ht="14.25" x14ac:dyDescent="0.2"/>
    <row r="101" s="19" customFormat="1" ht="14.25" x14ac:dyDescent="0.2"/>
    <row r="102" s="19" customFormat="1" ht="14.25" x14ac:dyDescent="0.2"/>
    <row r="103" s="19" customFormat="1" ht="14.25" x14ac:dyDescent="0.2"/>
    <row r="104" s="19" customFormat="1" ht="14.25" x14ac:dyDescent="0.2"/>
    <row r="105" s="19" customFormat="1" ht="14.25" x14ac:dyDescent="0.2"/>
    <row r="106" s="19" customFormat="1" ht="14.25" x14ac:dyDescent="0.2"/>
    <row r="107" s="19" customFormat="1" ht="14.25" x14ac:dyDescent="0.2"/>
    <row r="108" s="19" customFormat="1" ht="14.25" x14ac:dyDescent="0.2"/>
    <row r="109" s="19" customFormat="1" ht="14.25" x14ac:dyDescent="0.2"/>
    <row r="110" s="19" customFormat="1" ht="14.25" x14ac:dyDescent="0.2"/>
    <row r="111" s="19" customFormat="1" ht="14.25" x14ac:dyDescent="0.2"/>
    <row r="112" s="19" customFormat="1" ht="14.25" x14ac:dyDescent="0.2"/>
    <row r="113" s="19" customFormat="1" ht="14.25" x14ac:dyDescent="0.2"/>
    <row r="114" s="19" customFormat="1" ht="14.25" x14ac:dyDescent="0.2"/>
    <row r="115" s="19" customFormat="1" ht="14.25" x14ac:dyDescent="0.2"/>
    <row r="116" s="19" customFormat="1" ht="14.25" x14ac:dyDescent="0.2"/>
    <row r="117" s="19" customFormat="1" ht="14.25" x14ac:dyDescent="0.2"/>
    <row r="118" s="19" customFormat="1" ht="14.25" x14ac:dyDescent="0.2"/>
    <row r="119" s="19" customFormat="1" ht="14.25" x14ac:dyDescent="0.2"/>
    <row r="120" s="19" customFormat="1" ht="14.25" x14ac:dyDescent="0.2"/>
    <row r="121" s="19" customFormat="1" ht="14.25" x14ac:dyDescent="0.2"/>
    <row r="122" s="19" customFormat="1" ht="14.25" x14ac:dyDescent="0.2"/>
    <row r="123" s="19" customFormat="1" ht="14.25" x14ac:dyDescent="0.2"/>
    <row r="124" s="19" customFormat="1" ht="14.25" x14ac:dyDescent="0.2"/>
    <row r="125" s="19" customFormat="1" ht="14.25" x14ac:dyDescent="0.2"/>
    <row r="126" s="19" customFormat="1" ht="14.25" x14ac:dyDescent="0.2"/>
    <row r="127" s="19" customFormat="1" ht="14.25" x14ac:dyDescent="0.2"/>
    <row r="128" s="19" customFormat="1" ht="14.25" x14ac:dyDescent="0.2"/>
    <row r="129" s="19" customFormat="1" ht="14.25" x14ac:dyDescent="0.2"/>
    <row r="130" s="19" customFormat="1" ht="14.25" x14ac:dyDescent="0.2"/>
    <row r="131" s="19" customFormat="1" ht="14.25" x14ac:dyDescent="0.2"/>
    <row r="132" s="19" customFormat="1" ht="14.25" x14ac:dyDescent="0.2"/>
    <row r="133" s="19" customFormat="1" ht="14.25" x14ac:dyDescent="0.2"/>
    <row r="134" s="19" customFormat="1" ht="14.25" x14ac:dyDescent="0.2"/>
    <row r="135" s="19" customFormat="1" ht="14.25" x14ac:dyDescent="0.2"/>
    <row r="136" s="19" customFormat="1" ht="14.25" x14ac:dyDescent="0.2"/>
    <row r="137" s="19" customFormat="1" ht="14.25" x14ac:dyDescent="0.2"/>
    <row r="138" s="19" customFormat="1" ht="14.25" x14ac:dyDescent="0.2"/>
    <row r="139" s="19" customFormat="1" ht="14.25" x14ac:dyDescent="0.2"/>
    <row r="140" s="19" customFormat="1" ht="14.25" x14ac:dyDescent="0.2"/>
    <row r="141" s="19" customFormat="1" ht="14.25" x14ac:dyDescent="0.2"/>
    <row r="142" s="19" customFormat="1" ht="14.25" x14ac:dyDescent="0.2"/>
    <row r="143" s="19" customFormat="1" ht="14.25" x14ac:dyDescent="0.2"/>
    <row r="144" s="19" customFormat="1" ht="14.25" x14ac:dyDescent="0.2"/>
    <row r="145" s="19" customFormat="1" ht="14.25" x14ac:dyDescent="0.2"/>
    <row r="146" s="19" customFormat="1" ht="14.25" x14ac:dyDescent="0.2"/>
    <row r="147" s="19" customFormat="1" ht="14.25" x14ac:dyDescent="0.2"/>
    <row r="148" s="19" customFormat="1" ht="14.25" x14ac:dyDescent="0.2"/>
    <row r="149" s="19" customFormat="1" ht="14.25" x14ac:dyDescent="0.2"/>
    <row r="150" s="19" customFormat="1" ht="14.25" x14ac:dyDescent="0.2"/>
    <row r="151" s="19" customFormat="1" ht="14.25" x14ac:dyDescent="0.2"/>
    <row r="152" s="19" customFormat="1" ht="14.25" x14ac:dyDescent="0.2"/>
    <row r="153" s="19" customFormat="1" ht="14.25" x14ac:dyDescent="0.2"/>
    <row r="154" s="19" customFormat="1" ht="14.25" x14ac:dyDescent="0.2"/>
    <row r="155" s="19" customFormat="1" ht="14.25" x14ac:dyDescent="0.2"/>
    <row r="156" s="19" customFormat="1" ht="14.25" x14ac:dyDescent="0.2"/>
    <row r="157" s="19" customFormat="1" ht="14.25" x14ac:dyDescent="0.2"/>
    <row r="158" s="19" customFormat="1" ht="14.25" x14ac:dyDescent="0.2"/>
    <row r="159" s="19" customFormat="1" ht="14.25" x14ac:dyDescent="0.2"/>
    <row r="160" s="19" customFormat="1" ht="14.25" x14ac:dyDescent="0.2"/>
    <row r="161" s="19" customFormat="1" ht="14.25" x14ac:dyDescent="0.2"/>
    <row r="162" s="19" customFormat="1" ht="14.25" x14ac:dyDescent="0.2"/>
    <row r="163" s="19" customFormat="1" ht="14.25" x14ac:dyDescent="0.2"/>
    <row r="164" s="19" customFormat="1" ht="14.25" x14ac:dyDescent="0.2"/>
    <row r="165" s="19" customFormat="1" ht="14.25" x14ac:dyDescent="0.2"/>
    <row r="166" s="19" customFormat="1" ht="14.25" x14ac:dyDescent="0.2"/>
    <row r="167" s="19" customFormat="1" ht="14.25" x14ac:dyDescent="0.2"/>
    <row r="168" s="19" customFormat="1" ht="14.25" x14ac:dyDescent="0.2"/>
    <row r="169" s="19" customFormat="1" ht="14.25" x14ac:dyDescent="0.2"/>
    <row r="170" s="19" customFormat="1" ht="14.25" x14ac:dyDescent="0.2"/>
    <row r="171" s="19" customFormat="1" ht="14.25" x14ac:dyDescent="0.2"/>
    <row r="172" s="19" customFormat="1" ht="14.25" x14ac:dyDescent="0.2"/>
    <row r="173" s="19" customFormat="1" ht="14.25" x14ac:dyDescent="0.2"/>
    <row r="174" s="19" customFormat="1" ht="14.25" x14ac:dyDescent="0.2"/>
    <row r="175" s="19" customFormat="1" ht="14.25" x14ac:dyDescent="0.2"/>
    <row r="176" s="19" customFormat="1" ht="14.25" x14ac:dyDescent="0.2"/>
    <row r="177" s="19" customFormat="1" ht="14.25" x14ac:dyDescent="0.2"/>
    <row r="178" s="19" customFormat="1" ht="14.25" x14ac:dyDescent="0.2"/>
    <row r="179" s="19" customFormat="1" ht="14.25" x14ac:dyDescent="0.2"/>
    <row r="180" s="19" customFormat="1" ht="14.25" x14ac:dyDescent="0.2"/>
    <row r="181" s="19" customFormat="1" ht="14.25" x14ac:dyDescent="0.2"/>
    <row r="182" s="19" customFormat="1" ht="14.25" x14ac:dyDescent="0.2"/>
    <row r="183" s="19" customFormat="1" ht="14.25" x14ac:dyDescent="0.2"/>
    <row r="184" s="19" customFormat="1" ht="14.25" x14ac:dyDescent="0.2"/>
    <row r="185" s="19" customFormat="1" ht="14.25" x14ac:dyDescent="0.2"/>
    <row r="186" s="19" customFormat="1" ht="14.25" x14ac:dyDescent="0.2"/>
    <row r="187" s="19" customFormat="1" ht="14.25" x14ac:dyDescent="0.2"/>
    <row r="188" s="19" customFormat="1" ht="14.25" x14ac:dyDescent="0.2"/>
    <row r="189" s="19" customFormat="1" ht="14.25" x14ac:dyDescent="0.2"/>
    <row r="190" s="19" customFormat="1" ht="14.25" x14ac:dyDescent="0.2"/>
    <row r="191" s="19" customFormat="1" ht="14.25" x14ac:dyDescent="0.2"/>
    <row r="192" s="19" customFormat="1" ht="14.25" x14ac:dyDescent="0.2"/>
    <row r="193" s="19" customFormat="1" ht="14.25" x14ac:dyDescent="0.2"/>
    <row r="194" s="19" customFormat="1" ht="14.25" x14ac:dyDescent="0.2"/>
    <row r="195" s="19" customFormat="1" ht="14.25" x14ac:dyDescent="0.2"/>
    <row r="196" s="19" customFormat="1" ht="14.25" x14ac:dyDescent="0.2"/>
    <row r="197" s="19" customFormat="1" ht="14.25" x14ac:dyDescent="0.2"/>
    <row r="198" s="19" customFormat="1" ht="14.25" x14ac:dyDescent="0.2"/>
    <row r="199" s="19" customFormat="1" ht="14.25" x14ac:dyDescent="0.2"/>
    <row r="200" s="19" customFormat="1" ht="14.25" x14ac:dyDescent="0.2"/>
    <row r="201" s="19" customFormat="1" ht="14.25" x14ac:dyDescent="0.2"/>
    <row r="202" s="19" customFormat="1" ht="14.25" x14ac:dyDescent="0.2"/>
    <row r="203" s="19" customFormat="1" ht="14.25" x14ac:dyDescent="0.2"/>
    <row r="204" s="19" customFormat="1" ht="14.25" x14ac:dyDescent="0.2"/>
    <row r="205" s="19" customFormat="1" ht="14.25" x14ac:dyDescent="0.2"/>
    <row r="206" s="19" customFormat="1" ht="14.25" x14ac:dyDescent="0.2"/>
    <row r="207" s="19" customFormat="1" ht="14.25" x14ac:dyDescent="0.2"/>
    <row r="208" s="19" customFormat="1" ht="14.25" x14ac:dyDescent="0.2"/>
    <row r="209" s="19" customFormat="1" ht="14.25" x14ac:dyDescent="0.2"/>
    <row r="210" s="19" customFormat="1" ht="14.25" x14ac:dyDescent="0.2"/>
    <row r="211" s="19" customFormat="1" ht="14.25" x14ac:dyDescent="0.2"/>
    <row r="212" s="19" customFormat="1" ht="14.25" x14ac:dyDescent="0.2"/>
    <row r="213" s="19" customFormat="1" ht="14.25" x14ac:dyDescent="0.2"/>
    <row r="214" s="19" customFormat="1" ht="14.25" x14ac:dyDescent="0.2"/>
    <row r="215" s="19" customFormat="1" ht="14.25" x14ac:dyDescent="0.2"/>
    <row r="216" s="19" customFormat="1" ht="14.25" x14ac:dyDescent="0.2"/>
    <row r="217" s="19" customFormat="1" ht="14.25" x14ac:dyDescent="0.2"/>
    <row r="218" s="19" customFormat="1" ht="14.25" x14ac:dyDescent="0.2"/>
    <row r="219" s="19" customFormat="1" ht="14.25" x14ac:dyDescent="0.2"/>
    <row r="220" s="19" customFormat="1" ht="14.25" x14ac:dyDescent="0.2"/>
    <row r="221" s="19" customFormat="1" ht="14.25" x14ac:dyDescent="0.2"/>
    <row r="222" s="19" customFormat="1" ht="14.25" x14ac:dyDescent="0.2"/>
    <row r="223" s="19" customFormat="1" ht="14.25" x14ac:dyDescent="0.2"/>
    <row r="224" s="19" customFormat="1" ht="14.25" x14ac:dyDescent="0.2"/>
    <row r="225" s="19" customFormat="1" ht="14.25" x14ac:dyDescent="0.2"/>
    <row r="226" s="19" customFormat="1" ht="14.25" x14ac:dyDescent="0.2"/>
    <row r="227" s="19" customFormat="1" ht="14.25" x14ac:dyDescent="0.2"/>
    <row r="228" s="19" customFormat="1" ht="14.25" x14ac:dyDescent="0.2"/>
    <row r="229" s="19" customFormat="1" ht="14.25" x14ac:dyDescent="0.2"/>
    <row r="230" s="19" customFormat="1" ht="14.25" x14ac:dyDescent="0.2"/>
    <row r="231" s="19" customFormat="1" ht="14.25" x14ac:dyDescent="0.2"/>
    <row r="232" s="19" customFormat="1" ht="14.25" x14ac:dyDescent="0.2"/>
    <row r="233" s="19" customFormat="1" ht="14.25" x14ac:dyDescent="0.2"/>
    <row r="234" s="19" customFormat="1" ht="14.25" x14ac:dyDescent="0.2"/>
    <row r="235" s="19" customFormat="1" ht="14.25" x14ac:dyDescent="0.2"/>
    <row r="236" s="19" customFormat="1" ht="14.25" x14ac:dyDescent="0.2"/>
    <row r="237" s="19" customFormat="1" ht="14.25" x14ac:dyDescent="0.2"/>
    <row r="238" s="19" customFormat="1" ht="14.25" x14ac:dyDescent="0.2"/>
    <row r="239" s="19" customFormat="1" ht="14.25" x14ac:dyDescent="0.2"/>
    <row r="240" s="19" customFormat="1" ht="14.25" x14ac:dyDescent="0.2"/>
    <row r="241" spans="2:2" ht="14.25" x14ac:dyDescent="0.2">
      <c r="B241" s="19"/>
    </row>
    <row r="242" spans="2:2" ht="14.25" x14ac:dyDescent="0.2">
      <c r="B242" s="19"/>
    </row>
    <row r="243" spans="2:2" ht="14.25" x14ac:dyDescent="0.2">
      <c r="B243" s="19"/>
    </row>
    <row r="244" spans="2:2" ht="14.25" x14ac:dyDescent="0.2">
      <c r="B244" s="19"/>
    </row>
    <row r="245" spans="2:2" ht="14.25" x14ac:dyDescent="0.2">
      <c r="B245" s="19"/>
    </row>
    <row r="246" spans="2:2" ht="14.25" x14ac:dyDescent="0.2">
      <c r="B246" s="19"/>
    </row>
    <row r="247" spans="2:2" ht="14.25" x14ac:dyDescent="0.2">
      <c r="B247" s="19"/>
    </row>
    <row r="248" spans="2:2" ht="14.25" x14ac:dyDescent="0.2">
      <c r="B248" s="19"/>
    </row>
    <row r="249" spans="2:2" ht="14.25" x14ac:dyDescent="0.2">
      <c r="B249" s="19"/>
    </row>
    <row r="250" spans="2:2" ht="14.25" x14ac:dyDescent="0.2">
      <c r="B250" s="19"/>
    </row>
    <row r="251" spans="2:2" ht="14.25" x14ac:dyDescent="0.2">
      <c r="B251" s="19"/>
    </row>
    <row r="252" spans="2:2" ht="14.25" x14ac:dyDescent="0.2">
      <c r="B252" s="19"/>
    </row>
    <row r="253" spans="2:2" ht="14.25" x14ac:dyDescent="0.2">
      <c r="B253" s="19"/>
    </row>
    <row r="254" spans="2:2" ht="14.25" x14ac:dyDescent="0.2">
      <c r="B254" s="19"/>
    </row>
    <row r="255" spans="2:2" ht="14.25" x14ac:dyDescent="0.2">
      <c r="B255" s="19"/>
    </row>
  </sheetData>
  <sheetProtection password="CAEF" sheet="1" objects="1" scenarios="1"/>
  <mergeCells count="1">
    <mergeCell ref="E1:H1"/>
  </mergeCells>
  <conditionalFormatting sqref="I1">
    <cfRule type="expression" dxfId="1" priority="2">
      <formula>$I$2=""</formula>
    </cfRule>
  </conditionalFormatting>
  <conditionalFormatting sqref="I2">
    <cfRule type="expression" dxfId="0" priority="1">
      <formula>$I$2=""</formula>
    </cfRule>
  </conditionalFormatting>
  <pageMargins left="0.7" right="0.7" top="0.78740157499999996" bottom="0.78740157499999996" header="0.3" footer="0.3"/>
  <pageSetup paperSize="9" scale="33" fitToHeight="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Anleitung</vt:lpstr>
      <vt:lpstr>Begr.-Rechner Konventionell</vt:lpstr>
      <vt:lpstr>Zusammenfassung konventionell</vt:lpstr>
      <vt:lpstr>Begr.-Rechner BIO</vt:lpstr>
      <vt:lpstr>Zusammenfassung BIO</vt:lpstr>
      <vt:lpstr>Begrünungstabellen 2021</vt:lpstr>
      <vt:lpstr>Anbauzeitpunkte</vt:lpstr>
      <vt:lpstr>Konventionell (2)</vt:lpstr>
      <vt:lpstr>BIO (2)</vt:lpstr>
      <vt:lpstr>Anbauzeitpunkte!Druckbereich</vt:lpstr>
      <vt:lpstr>'Begr.-Rechner Konventionell'!Druckbereich</vt:lpstr>
      <vt:lpstr>'Konventionell (2)'!Druckbereich</vt:lpstr>
      <vt:lpstr>'Zusammenfassung BIO'!Druckbereich</vt:lpstr>
      <vt:lpstr>'Zusammenfassung konventionell'!Druckbereich</vt:lpstr>
      <vt:lpstr>'Konventionell (2)'!Einzelkulturen</vt:lpstr>
      <vt:lpstr>Einzelkulturen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Kriegner-Schramml Simon</dc:creator>
  <cp:lastModifiedBy>Kriegner-Schramml Simon</cp:lastModifiedBy>
  <cp:lastPrinted>2021-06-24T14:28:25Z</cp:lastPrinted>
  <dcterms:created xsi:type="dcterms:W3CDTF">2020-06-12T08:42:07Z</dcterms:created>
  <dcterms:modified xsi:type="dcterms:W3CDTF">2021-06-25T09:47:39Z</dcterms:modified>
</cp:coreProperties>
</file>